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UKA\Downloads\"/>
    </mc:Choice>
  </mc:AlternateContent>
  <bookViews>
    <workbookView xWindow="0" yWindow="0" windowWidth="19200" windowHeight="11505" tabRatio="815" firstSheet="2" activeTab="7"/>
  </bookViews>
  <sheets>
    <sheet name="ตาราง 1 งานสอน (ป.ตรี)" sheetId="1" r:id="rId1"/>
    <sheet name="ตาราง 2 งานสอน (บัณฑิตศึกษา)" sheetId="22" r:id="rId2"/>
    <sheet name="ตาราง 3 งานสอน (โครงการวิจัย)" sheetId="14" r:id="rId3"/>
    <sheet name="ตาราง 4 งานวิจัย" sheetId="25" r:id="rId4"/>
    <sheet name="ตาราง 5 งานวิชาการ" sheetId="21" r:id="rId5"/>
    <sheet name="ตาราง 6 งานบริหาร" sheetId="16" r:id="rId6"/>
    <sheet name="ตาราง 7 งานบริการวิชาการ" sheetId="17" r:id="rId7"/>
    <sheet name="ตาราง 8 งานทำนุบำรุงศิลป" sheetId="20" r:id="rId8"/>
    <sheet name="สรุปภาระงาน" sheetId="24" r:id="rId9"/>
    <sheet name="คุณภาพ" sheetId="23" r:id="rId10"/>
  </sheets>
  <definedNames>
    <definedName name="_xlnm.Print_Area" localSheetId="0">'ตาราง 1 งานสอน (ป.ตรี)'!$B$2:$M$41</definedName>
    <definedName name="_xlnm.Print_Area" localSheetId="1">'ตาราง 2 งานสอน (บัณฑิตศึกษา)'!$B$1:$M$36</definedName>
    <definedName name="_xlnm.Print_Area" localSheetId="2">'ตาราง 3 งานสอน (โครงการวิจัย)'!$A$1:$L$42</definedName>
    <definedName name="_xlnm.Print_Area" localSheetId="3">'ตาราง 4 งานวิจัย'!$B$1:$I$46</definedName>
    <definedName name="_xlnm.Print_Area" localSheetId="4">'ตาราง 5 งานวิชาการ'!$B$1:$G$49</definedName>
    <definedName name="_xlnm.Print_Area" localSheetId="5">'ตาราง 6 งานบริหาร'!$B$1:$K$43</definedName>
    <definedName name="_xlnm.Print_Area" localSheetId="6">'ตาราง 7 งานบริการวิชาการ'!$B$1:$H$70</definedName>
    <definedName name="_xlnm.Print_Area" localSheetId="7">'ตาราง 8 งานทำนุบำรุงศิลป'!$B$1:$H$85</definedName>
    <definedName name="_xlnm.Print_Area" localSheetId="8">สรุปภาระงาน!$B$1:$H$25</definedName>
  </definedNames>
  <calcPr calcId="162913"/>
</workbook>
</file>

<file path=xl/calcChain.xml><?xml version="1.0" encoding="utf-8"?>
<calcChain xmlns="http://schemas.openxmlformats.org/spreadsheetml/2006/main">
  <c r="H26" i="20" l="1"/>
  <c r="H27" i="20"/>
  <c r="H28" i="20"/>
  <c r="H29" i="20"/>
  <c r="H30" i="20"/>
  <c r="H31" i="20"/>
  <c r="H32" i="20"/>
  <c r="H33" i="20"/>
  <c r="H34" i="20"/>
  <c r="H35" i="20"/>
  <c r="H79" i="20"/>
  <c r="H80" i="20"/>
  <c r="H81" i="20"/>
  <c r="H82" i="20"/>
  <c r="H83" i="20"/>
  <c r="H73" i="20"/>
  <c r="H74" i="20"/>
  <c r="H75" i="20"/>
  <c r="H76" i="20"/>
  <c r="H77" i="20"/>
  <c r="H78" i="20"/>
  <c r="H47" i="20"/>
  <c r="H48" i="20"/>
  <c r="H49" i="20"/>
  <c r="D6" i="24" l="1"/>
  <c r="D10" i="24"/>
  <c r="D9" i="24"/>
  <c r="D8" i="24"/>
  <c r="D7" i="24"/>
  <c r="H62" i="20"/>
  <c r="H63" i="20"/>
  <c r="H64" i="20"/>
  <c r="H65" i="20"/>
  <c r="H66" i="20"/>
  <c r="H67" i="20"/>
  <c r="H68" i="20"/>
  <c r="H43" i="20"/>
  <c r="H44" i="20"/>
  <c r="H45" i="20"/>
  <c r="H46" i="20"/>
  <c r="H59" i="17" l="1"/>
  <c r="H58" i="17"/>
  <c r="H57" i="17"/>
  <c r="H56" i="17"/>
  <c r="H55" i="17"/>
  <c r="H54" i="17"/>
  <c r="H53" i="17"/>
  <c r="H52" i="17"/>
  <c r="H51" i="17"/>
  <c r="H45" i="17"/>
  <c r="H46" i="17"/>
  <c r="H47" i="17"/>
  <c r="H41" i="17"/>
  <c r="H42" i="17"/>
  <c r="H43" i="17"/>
  <c r="H44" i="17"/>
  <c r="H48" i="17"/>
  <c r="H40" i="17"/>
  <c r="I27" i="25"/>
  <c r="I43" i="25" s="1"/>
  <c r="H52" i="20" l="1"/>
  <c r="H53" i="20"/>
  <c r="H51" i="20"/>
  <c r="H38" i="20"/>
  <c r="H39" i="20"/>
  <c r="H40" i="20"/>
  <c r="H41" i="20"/>
  <c r="H42" i="20"/>
  <c r="H58" i="20"/>
  <c r="H59" i="20"/>
  <c r="H60" i="20"/>
  <c r="H61" i="20"/>
  <c r="H69" i="20"/>
  <c r="H70" i="20"/>
  <c r="H71" i="20"/>
  <c r="H72" i="20"/>
  <c r="J38" i="14"/>
  <c r="K38" i="14"/>
  <c r="J39" i="14"/>
  <c r="K39" i="14"/>
  <c r="K37" i="14"/>
  <c r="J37" i="14"/>
  <c r="J34" i="14"/>
  <c r="K34" i="14"/>
  <c r="J35" i="14"/>
  <c r="K35" i="14"/>
  <c r="K33" i="14"/>
  <c r="J33" i="14"/>
  <c r="J30" i="14"/>
  <c r="K30" i="14"/>
  <c r="J31" i="14"/>
  <c r="K31" i="14"/>
  <c r="L31" i="14" s="1"/>
  <c r="J29" i="14"/>
  <c r="J25" i="14"/>
  <c r="K25" i="14"/>
  <c r="J26" i="14"/>
  <c r="K26" i="14"/>
  <c r="J27" i="14"/>
  <c r="K27" i="14"/>
  <c r="K29" i="14"/>
  <c r="L35" i="14"/>
  <c r="J6" i="14"/>
  <c r="I10" i="14"/>
  <c r="I11" i="14"/>
  <c r="I12" i="14"/>
  <c r="I13" i="14"/>
  <c r="I14" i="14"/>
  <c r="I15" i="14"/>
  <c r="I16" i="14"/>
  <c r="I17" i="14"/>
  <c r="I18" i="14"/>
  <c r="I9" i="14"/>
  <c r="I8" i="14"/>
  <c r="H9" i="14"/>
  <c r="H10" i="14"/>
  <c r="H11" i="14"/>
  <c r="H12" i="14"/>
  <c r="H13" i="14"/>
  <c r="H14" i="14"/>
  <c r="H15" i="14"/>
  <c r="H16" i="14"/>
  <c r="H17" i="14"/>
  <c r="H18" i="14"/>
  <c r="H8" i="14"/>
  <c r="L33" i="22"/>
  <c r="L33" i="14" l="1"/>
  <c r="L34" i="14"/>
  <c r="L30" i="14"/>
  <c r="L29" i="14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N11" i="1"/>
  <c r="O11" i="1" s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0" i="1"/>
  <c r="O10" i="1" s="1"/>
  <c r="H55" i="20" l="1"/>
  <c r="H85" i="20" s="1"/>
  <c r="D11" i="24" s="1"/>
  <c r="H56" i="20"/>
  <c r="H5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36" i="20"/>
  <c r="J13" i="14" l="1"/>
  <c r="J17" i="14"/>
  <c r="J10" i="14"/>
  <c r="J11" i="14"/>
  <c r="J12" i="14"/>
  <c r="J14" i="14"/>
  <c r="J15" i="14"/>
  <c r="J16" i="14"/>
  <c r="J18" i="14"/>
  <c r="J9" i="14" l="1"/>
  <c r="J8" i="14"/>
  <c r="L26" i="14" l="1"/>
  <c r="L27" i="14"/>
  <c r="L25" i="14" l="1"/>
  <c r="L39" i="14"/>
  <c r="L38" i="14"/>
  <c r="L37" i="14"/>
  <c r="K40" i="1" l="1"/>
  <c r="C4" i="23" l="1"/>
  <c r="K10" i="16"/>
  <c r="K11" i="16"/>
  <c r="K12" i="16"/>
  <c r="K13" i="16"/>
  <c r="L40" i="14"/>
  <c r="K37" i="1"/>
  <c r="K38" i="1" s="1"/>
  <c r="K4" i="16"/>
  <c r="K5" i="16"/>
  <c r="K6" i="16"/>
  <c r="K7" i="16"/>
  <c r="K8" i="16"/>
  <c r="K9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G46" i="21"/>
  <c r="C24" i="23"/>
  <c r="C18" i="23"/>
  <c r="C15" i="23"/>
  <c r="C12" i="23"/>
  <c r="C9" i="23"/>
  <c r="G85" i="20"/>
  <c r="F85" i="20"/>
  <c r="E85" i="20"/>
  <c r="K32" i="22"/>
  <c r="K33" i="22" s="1"/>
  <c r="L32" i="22"/>
  <c r="M32" i="22"/>
  <c r="M33" i="22" s="1"/>
  <c r="H7" i="20"/>
  <c r="H84" i="20"/>
  <c r="H27" i="17"/>
  <c r="H60" i="17"/>
  <c r="H35" i="17"/>
  <c r="L37" i="1"/>
  <c r="L38" i="1" s="1"/>
  <c r="H7" i="17"/>
  <c r="E70" i="17" s="1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8" i="17"/>
  <c r="H29" i="17"/>
  <c r="H30" i="17"/>
  <c r="H31" i="17"/>
  <c r="H32" i="17"/>
  <c r="H33" i="17"/>
  <c r="H34" i="17"/>
  <c r="H36" i="17"/>
  <c r="H61" i="17"/>
  <c r="H62" i="17"/>
  <c r="H63" i="17"/>
  <c r="H64" i="17"/>
  <c r="H65" i="17"/>
  <c r="H66" i="17"/>
  <c r="H67" i="17"/>
  <c r="H68" i="17"/>
  <c r="H69" i="17"/>
  <c r="I29" i="16"/>
  <c r="J29" i="16"/>
  <c r="K29" i="16" l="1"/>
  <c r="K39" i="1"/>
  <c r="K34" i="22"/>
  <c r="D12" i="24" l="1"/>
  <c r="F10" i="24" l="1"/>
  <c r="A15" i="23" s="1"/>
  <c r="D15" i="23" s="1"/>
  <c r="E15" i="23" s="1"/>
  <c r="F11" i="24"/>
  <c r="A24" i="23" s="1"/>
  <c r="D24" i="23" s="1"/>
  <c r="E24" i="23" s="1"/>
  <c r="F9" i="24"/>
  <c r="A18" i="23" s="1"/>
  <c r="D18" i="23" s="1"/>
  <c r="E18" i="23" s="1"/>
  <c r="F6" i="24"/>
  <c r="A4" i="23" s="1"/>
  <c r="D4" i="23" s="1"/>
  <c r="E4" i="23" s="1"/>
  <c r="F8" i="24"/>
  <c r="A12" i="23" s="1"/>
  <c r="D12" i="23" s="1"/>
  <c r="E12" i="23" s="1"/>
  <c r="F7" i="24"/>
  <c r="A9" i="23" s="1"/>
  <c r="D9" i="23" s="1"/>
  <c r="E9" i="23" s="1"/>
  <c r="E26" i="23" l="1"/>
  <c r="E12" i="24"/>
</calcChain>
</file>

<file path=xl/sharedStrings.xml><?xml version="1.0" encoding="utf-8"?>
<sst xmlns="http://schemas.openxmlformats.org/spreadsheetml/2006/main" count="298" uniqueCount="220">
  <si>
    <t>ภาคฤดูร้อน</t>
  </si>
  <si>
    <t>กลุ่มนักศึกษา</t>
  </si>
  <si>
    <t>จำนวนนักศึกษา</t>
  </si>
  <si>
    <t>บรรยาย</t>
  </si>
  <si>
    <t>ปฏิบัติ</t>
  </si>
  <si>
    <t>สัมมนา</t>
  </si>
  <si>
    <t>ภาคการศึกษา</t>
  </si>
  <si>
    <t>ภาคต้น</t>
  </si>
  <si>
    <t>ภาคปลาย</t>
  </si>
  <si>
    <t>Major  advisor</t>
  </si>
  <si>
    <t>Co - advisor</t>
  </si>
  <si>
    <t>ชื่อ - สกุล</t>
  </si>
  <si>
    <t>ตำแหน่งทางวิชาการ</t>
  </si>
  <si>
    <t>ตำแหน่งบริหาร</t>
  </si>
  <si>
    <t>ประเภทวิชา</t>
  </si>
  <si>
    <t>รวม</t>
  </si>
  <si>
    <t>ชื่อเรื่อง</t>
  </si>
  <si>
    <t>แหล่งทุน</t>
  </si>
  <si>
    <t>สิ่งประดิษฐ์</t>
  </si>
  <si>
    <t>อื่นๆ ระบุ</t>
  </si>
  <si>
    <t>ตำแหน่ง / ประเภทงาน</t>
  </si>
  <si>
    <t>จำนวน ชม.ปฏิบัติงานในปีการศึกษานี้</t>
  </si>
  <si>
    <t>รวมจำนวน ชม.บริหาร/จัดการ</t>
  </si>
  <si>
    <t>ประเภทงาน</t>
  </si>
  <si>
    <t>ภายนอก</t>
  </si>
  <si>
    <t>ม.มหิดล</t>
  </si>
  <si>
    <t>ภายใน ม.มหิดล</t>
  </si>
  <si>
    <t>สรุปภาระงาน</t>
  </si>
  <si>
    <t>คิดเป็นร้อยละ</t>
  </si>
  <si>
    <t>ขอรับรองว่าข้อมูลในภาระงานฉบับนี้ถูกต้องเป็นจริง</t>
  </si>
  <si>
    <t>วันที่…….เดือน…………พ.ศ. ………</t>
  </si>
  <si>
    <t>รวมจำนวนชั่วโมงที่สอนจริง x ตัวคูณ Factor</t>
  </si>
  <si>
    <t>รวมจำนวนชั่วโมงที่สอนจริง  ระดับบัณฑิตศึกษา</t>
  </si>
  <si>
    <t>รวมจำนวนชั่วโมงที่สอนจริง  ระดับปริญญาตรี</t>
  </si>
  <si>
    <t>งานบริการวิชาการ</t>
  </si>
  <si>
    <t>x 100 =</t>
  </si>
  <si>
    <t>( a )</t>
  </si>
  <si>
    <t>( b )</t>
  </si>
  <si>
    <t>จำนวน
หน่วยกิต</t>
  </si>
  <si>
    <t>งานบริหาร/จัดการ ภายในมหาวิทยาลัยมหิดล  ให้ใช้จำนวนชั่วโมงภาระงานดังต่อไปนี้</t>
  </si>
  <si>
    <t>ประเภทงานภายในมหาวิทยาลัยมหิดล</t>
  </si>
  <si>
    <t xml:space="preserve">จำนวนชั่วโมงภาระงาน  </t>
  </si>
  <si>
    <t xml:space="preserve">รวม    </t>
  </si>
  <si>
    <t>ลงนาม …………….……………………………….......</t>
  </si>
  <si>
    <t xml:space="preserve">(……….………………….……………….....)   </t>
  </si>
  <si>
    <t>รวมจำนวนชั่วโมงที่สอนจริง</t>
  </si>
  <si>
    <t>งานทำนุบำรุงศิลปวัฒนธรรม</t>
  </si>
  <si>
    <t>จำนวนชั่วโมงที่ปฏิบัติงานต่อสัปดาห์</t>
  </si>
  <si>
    <t>หนังสือ</t>
  </si>
  <si>
    <t>ตำรา</t>
  </si>
  <si>
    <r>
      <t xml:space="preserve">                 (ยกเว้น Senior Project และวิทยานิพนธ์) - - - - - ให้กรอก</t>
    </r>
    <r>
      <rPr>
        <b/>
        <u/>
        <sz val="16"/>
        <rFont val="Cordia New"/>
        <family val="2"/>
        <charset val="222"/>
      </rPr>
      <t>จำนวนชั่วโมงที่สอนตามประมวลรายวิชา</t>
    </r>
  </si>
  <si>
    <t>จำนวน  ชม.สอน ตามประมวลรายวิชา</t>
  </si>
  <si>
    <t>ลำดับที่</t>
  </si>
  <si>
    <t>การสอน</t>
  </si>
  <si>
    <t>งานสอน  =</t>
  </si>
  <si>
    <t>จำนวนชั่วโมงที่ทำในปีการศึกษานี้</t>
  </si>
  <si>
    <t>รวมจำนวน ชม.งานทำนุบำรุงศิลปวัฒนธรรม และงานอื่น ๆ</t>
  </si>
  <si>
    <t>ภาระงานฯ หน้า 7</t>
  </si>
  <si>
    <t>งานวิจัย =</t>
  </si>
  <si>
    <t>งานบริหาร =</t>
  </si>
  <si>
    <t>งานบริการวิชาการ =</t>
  </si>
  <si>
    <t>งานทำนุบำรุงศิลปวัฒนธรรม   =</t>
  </si>
  <si>
    <t>รวมจำนวนชั่วโมงงานวิจัย</t>
  </si>
  <si>
    <t xml:space="preserve">  รวมจำนวนชั่วโมงงานวิชาการ</t>
  </si>
  <si>
    <t>งานวิชาการ =</t>
  </si>
  <si>
    <t>โครงการ Research Seminar</t>
  </si>
  <si>
    <t>(a)</t>
  </si>
  <si>
    <t>อาจารย์ที่ปรึกษา</t>
  </si>
  <si>
    <t>รวมจำนวน ชม.บริการวิชาการ</t>
  </si>
  <si>
    <t>งานอื่นๆ</t>
  </si>
  <si>
    <t>แบบประเมินคุณภาพงานสำหรับบุคลากรสายวิชาการ</t>
  </si>
  <si>
    <t>คะแนนรวม</t>
  </si>
  <si>
    <t>ค่าน้ำหนัก</t>
  </si>
  <si>
    <t>(รวมคะแนนข้อ 1.1-1.4)</t>
  </si>
  <si>
    <t>1.1  ภาระงานสอนนักศึกษาโดยตรง</t>
  </si>
  <si>
    <t>1.2  ภาระงานดูแลวิทยานิพนธ์</t>
  </si>
  <si>
    <t>1.3  ความรับผิดชอบในการสอน</t>
  </si>
  <si>
    <t>1.4  การถ่ายทอดและประเมินความรู้นักศึกษา</t>
  </si>
  <si>
    <t>(รวมคะแนนข้อ 2.1-2.2)</t>
  </si>
  <si>
    <t>2.1  ศักยภาพการวิจัย/ผลิตผลงานวิจัย</t>
  </si>
  <si>
    <t>2.2  ศักยภาพการผลิตบทความ/ผลงานทางวิชาการอื่น</t>
  </si>
  <si>
    <t>(รวมคะแนนข้อ 3.1-3.2)</t>
  </si>
  <si>
    <t>(รวมคะแนนข้อ 4.1-4.2)</t>
  </si>
  <si>
    <t>4.2  การบรรยายพิเศษให้แก่หน่วยงานอื่น</t>
  </si>
  <si>
    <t>(รวมคะแนนข้อ 5.1-5.5)</t>
  </si>
  <si>
    <t>5.2  ความรู้เกี่ยวกับงานบริหาร</t>
  </si>
  <si>
    <t>5.4  การแก้ไขปัญหาและการตัดสินใจ</t>
  </si>
  <si>
    <t>5.5  การพัฒนาปรับปรุงตนเองและองค์กร</t>
  </si>
  <si>
    <t>(รวมคะแนนข้อ 6.1)</t>
  </si>
  <si>
    <t>รวมระดับคะแนน</t>
  </si>
  <si>
    <t>ความเห็น/เหตุผลเพิ่มเติม (ถ้ามี)............................................................................................................................................................................................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</si>
  <si>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</t>
  </si>
  <si>
    <r>
      <t>ตารางที่ 4</t>
    </r>
    <r>
      <rPr>
        <b/>
        <sz val="16"/>
        <rFont val="Cordia New"/>
        <family val="2"/>
        <charset val="222"/>
      </rPr>
      <t xml:space="preserve"> :   งานวิจัย</t>
    </r>
  </si>
  <si>
    <r>
      <t>ตารางที่ 5</t>
    </r>
    <r>
      <rPr>
        <b/>
        <sz val="16"/>
        <rFont val="Cordia New"/>
        <family val="2"/>
        <charset val="222"/>
      </rPr>
      <t xml:space="preserve"> :   งานวิชาการ</t>
    </r>
  </si>
  <si>
    <t>โครงการ</t>
  </si>
  <si>
    <t>งานวิจัย</t>
  </si>
  <si>
    <t>ประเภท</t>
  </si>
  <si>
    <t>สำนักพิมพ์</t>
  </si>
  <si>
    <t>รหัสรายวิชา</t>
  </si>
  <si>
    <t>ประกอบ</t>
  </si>
  <si>
    <t>เอกสาร</t>
  </si>
  <si>
    <t>ภาระงานฯ หน้า 3</t>
  </si>
  <si>
    <t>ภาระงานฯ หน้า 4</t>
  </si>
  <si>
    <t>ภาระงานฯ หน้า 5</t>
  </si>
  <si>
    <t>ภาระงานฯ หน้า 6</t>
  </si>
  <si>
    <t>ภาระงานฯ หน้า 8</t>
  </si>
  <si>
    <r>
      <t>ตารางที่ 8</t>
    </r>
    <r>
      <rPr>
        <b/>
        <sz val="16"/>
        <rFont val="Cordia New"/>
        <family val="2"/>
        <charset val="222"/>
      </rPr>
      <t xml:space="preserve"> : </t>
    </r>
    <r>
      <rPr>
        <b/>
        <sz val="14"/>
        <rFont val="Cordia New"/>
        <family val="2"/>
        <charset val="222"/>
      </rPr>
      <t xml:space="preserve"> งานทำนุบำรุงศิลปวัฒนธรรม และงานอื่นๆ</t>
    </r>
  </si>
  <si>
    <t>ภาระงานฯ หน้า 9</t>
  </si>
  <si>
    <t>5.3  ความสามารถในการวางแผน การประสานติดตามงาน และทำงานเป็นทีม</t>
  </si>
  <si>
    <t>6.1  การให้ความร่วมมือ/สนับสนุนกิจกรรมทำนุบำรุงศิลปวัฒนธรรม</t>
  </si>
  <si>
    <t>4.1  ศักยภาพในการให้คำปรึกษาทางวิชาการ/เป็นกรรมการให้แก่หน่วยงานอื่น</t>
  </si>
  <si>
    <t>3.1  ศักยภาพการผลิตเอกสารประกอบการสอน เอกสารคำสอน ตำรา/หนังสือ</t>
  </si>
  <si>
    <t>3.2  ศักยภาพการผลิตบทความทางวิชาการ เอกสารคำสอน ตำรา/หนังสือ</t>
  </si>
  <si>
    <t>5.1  การปฏิบัติงานด้านบริหารให้แก่ส่วนงาน/มหาวิทยาลัย</t>
  </si>
  <si>
    <r>
      <t>ตารางที่ 7</t>
    </r>
    <r>
      <rPr>
        <b/>
        <sz val="16"/>
        <rFont val="Cordia New"/>
        <family val="2"/>
        <charset val="222"/>
      </rPr>
      <t xml:space="preserve"> : </t>
    </r>
    <r>
      <rPr>
        <b/>
        <sz val="14"/>
        <rFont val="Cordia New"/>
        <family val="2"/>
        <charset val="222"/>
      </rPr>
      <t xml:space="preserve"> งานบริการวิชาการ</t>
    </r>
  </si>
  <si>
    <t>ชื่อรายวิชา</t>
  </si>
  <si>
    <t>*</t>
  </si>
  <si>
    <t>ตีพิมพ์*</t>
  </si>
  <si>
    <t>วิจัยที่</t>
  </si>
  <si>
    <t>เสนอขอ</t>
  </si>
  <si>
    <t>การ</t>
  </si>
  <si>
    <t>หรืออยู่</t>
  </si>
  <si>
    <t>ระหว่าง</t>
  </si>
  <si>
    <t>พิจารณา</t>
  </si>
  <si>
    <t>ที่กำลัง</t>
  </si>
  <si>
    <t>ดำเนินงาน</t>
  </si>
  <si>
    <r>
      <t xml:space="preserve">* เขียนตามแบบการเขียนเอกสารอ้างอิง </t>
    </r>
    <r>
      <rPr>
        <b/>
        <u/>
        <sz val="14"/>
        <rFont val="Cordia New"/>
        <family val="2"/>
      </rPr>
      <t>และทำตัวหนาที่ชื่อของผู้ถูกประเมิน</t>
    </r>
  </si>
  <si>
    <t>โครงการวิจัยที่เสนอขอหรืออยู่ระหว่างการพิจารณา ให้ผู้เป็นหัวหน้าโครงการสามารถกรอกจำนวนชั่วโมงได้เท่านั้น</t>
  </si>
  <si>
    <t>งานวิจัยที่กำลังดำเนินงาน ให้ผู้ร่วมวิจัยกรอกจำนวนชั่วโมงตามอัตราส่วนงาน</t>
  </si>
  <si>
    <t>โครงงานวิจัยปริญญาตรี (Research Project)</t>
  </si>
  <si>
    <t>จำนวนโครงการ *</t>
  </si>
  <si>
    <t>จำนวนชั่วโมง</t>
  </si>
  <si>
    <t>Major advisor</t>
  </si>
  <si>
    <t>สิ้นสุด</t>
  </si>
  <si>
    <t>เริ่มต้น</t>
  </si>
  <si>
    <t>ระยะเวลา
เดือน/ปี - เดือน/ปี</t>
  </si>
  <si>
    <t>จำนวนเงินทุน
(บาท)</t>
  </si>
  <si>
    <t>รวมจำนวนชั่วโมงงานควบคุมฯ</t>
  </si>
  <si>
    <t>คำสอน</t>
  </si>
  <si>
    <t>คิดเป็นระดับคะแนนร้อยละ</t>
  </si>
  <si>
    <t>ระดับคะแนนการประเมิน*</t>
  </si>
  <si>
    <t>* 5 = ดีมาก, 4 = ดี, 3 = ปานกลาง, 2 = ต้องปรับปรุง, 1 = ต่ำ</t>
  </si>
  <si>
    <t>องค์ประกอบการประเมิน
(100 %)</t>
  </si>
  <si>
    <t>จำนวนโครงการ**</t>
  </si>
  <si>
    <t>* กรณีอาจารย์ที่ปรึกษา 1 คน</t>
  </si>
  <si>
    <t>สาขาวิชา</t>
  </si>
  <si>
    <r>
      <t>ตารางที่ 2</t>
    </r>
    <r>
      <rPr>
        <b/>
        <sz val="16"/>
        <rFont val="Cordia New"/>
        <family val="2"/>
        <charset val="222"/>
      </rPr>
      <t xml:space="preserve"> :  งานสอนที่ได้รับมอบหมายตามตารางสอน  ในระดับบัณฑิตศึกษาของวิทยาเขต</t>
    </r>
  </si>
  <si>
    <r>
      <t>ตารางที่ 3</t>
    </r>
    <r>
      <rPr>
        <b/>
        <sz val="16"/>
        <rFont val="Cordia New"/>
        <family val="2"/>
        <charset val="222"/>
      </rPr>
      <t xml:space="preserve"> :   งานควบคุมโครงการวิจัยของวิทยาเขต สารนิพนธ์และวิทยานิพนธ์ของมหาวิทยาลัยมหิดล</t>
    </r>
  </si>
  <si>
    <t>ในวิทยาเขต</t>
  </si>
  <si>
    <t>นอกวิทยาเขต</t>
  </si>
  <si>
    <r>
      <t>ตารางที่ 6</t>
    </r>
    <r>
      <rPr>
        <b/>
        <sz val="16"/>
        <rFont val="Cordia New"/>
        <family val="2"/>
        <charset val="222"/>
      </rPr>
      <t xml:space="preserve"> :  </t>
    </r>
    <r>
      <rPr>
        <b/>
        <sz val="14"/>
        <rFont val="Cordia New"/>
        <family val="2"/>
        <charset val="222"/>
      </rPr>
      <t xml:space="preserve"> งานบริหาร/จัดการ ภายในและภายนอกวิทยาเขต มหาวิทยาลัยมหิดล</t>
    </r>
  </si>
  <si>
    <t>ม.มหิดล วิทยาเขตกาญจนบุรี</t>
  </si>
  <si>
    <t>* กำหนดจำนวนชั่วโมงภาระงานขั้นต่ำของการบริการวิชาการ จำนวน 20 ชั่วโมง/ปี</t>
  </si>
  <si>
    <t>ทดสอบ</t>
  </si>
  <si>
    <t xml:space="preserve">* ตัวคูณ Factor ชม.สอนบรรยาย คือ  3    ชม. สอนปฏิบัติ คือ  1.5 </t>
  </si>
  <si>
    <r>
      <t>ตารางที่ 1</t>
    </r>
    <r>
      <rPr>
        <b/>
        <sz val="16"/>
        <rFont val="Cordia New"/>
        <family val="2"/>
        <charset val="222"/>
      </rPr>
      <t xml:space="preserve"> :  งานสอนที่ได้รับมอบหมายตามตารางสอน  ในระดับปริญญาตรีของวิทยาเขตกาญจนบุรี</t>
    </r>
  </si>
  <si>
    <t>*บวกเพิ่มจำนวนชั่วโมงกรณีที่นักศึกษาเกิน 50 คน</t>
  </si>
  <si>
    <t xml:space="preserve">* กรณีสอนบรรยาย ถ้าจำนวนนักศึกษาเกิน 50 คน บวกเพิ่ม 1 ชั่วโมงต่อนักศึกษาที่เพิ่ม 1 คน </t>
  </si>
  <si>
    <t xml:space="preserve">  รวมทั้งภาคการศึกษาไม่เกิน 15 ชั่วโมง/คน/ภาคการศึกษา</t>
  </si>
  <si>
    <t>วิทยานิพนธ์/สารนิพนธ์ ระดับบัณฑิตศึกษา</t>
  </si>
  <si>
    <t>ต้น / ปลาย</t>
  </si>
  <si>
    <t>จำนวนโครงการ **</t>
  </si>
  <si>
    <t>** กรณีเป็นที่ปรึกษาร่วม (Co - advisor)</t>
  </si>
  <si>
    <t>* กรณีเป็นที่ปรึกษาหลัก (Major advisor)</t>
  </si>
  <si>
    <t>ภาระงาน</t>
  </si>
  <si>
    <t>จำนวนสัปดาห์ที่ปฏิบัติ</t>
  </si>
  <si>
    <t>สัปดาห์ที่ปฏิบัติ</t>
  </si>
  <si>
    <t xml:space="preserve">    หัวหน้าสาขาวิชา</t>
  </si>
  <si>
    <t xml:space="preserve">         (..............................................................)</t>
  </si>
  <si>
    <t>คณะกรรมการประจำวิทยาเขตกาญจนบุรี</t>
  </si>
  <si>
    <t>หัวหน้าสำนักวิชาสหวิทยาการ</t>
  </si>
  <si>
    <t xml:space="preserve"> ไม่เกิน 1.5 ชั่วโมง/สัปดาห์</t>
  </si>
  <si>
    <t>ไม่เกิน 21 - 28  ชั่วโมง / สัปดาห์</t>
  </si>
  <si>
    <t>รองหัวหน้าสำนักวิชา</t>
  </si>
  <si>
    <t>ไม่เกิน  14  ชั่วโมง /สัปดาห์</t>
  </si>
  <si>
    <t>ประธานสภาอาจารย์วิทยาเขตกาญจนบุรี</t>
  </si>
  <si>
    <t>ไม่เกิน  21  ชั่วโมง /สัปดาห์</t>
  </si>
  <si>
    <t>ไม่เกิน 12 ชั่วโมง/สัปดาห์</t>
  </si>
  <si>
    <t>รองประธานสภาอาจารย์ / เลขานุการสภาอาจารย์</t>
  </si>
  <si>
    <t>กรรมการสภาอาจารย์</t>
  </si>
  <si>
    <t>ประธานคณะกรรมการที่แต่งตั้งโดยมหาวิทยาลัย/ส่วนงาน</t>
  </si>
  <si>
    <t>ไม่เกิน 2 ชั่วโมง/สัปดาห์</t>
  </si>
  <si>
    <t>ไม่เกิน 6 ชั่วโมง/สัปดาห์</t>
  </si>
  <si>
    <t>กรรมการ ที่แต่งตั้งโดยมหาวิทยาลัย/ส่วนงาน</t>
  </si>
  <si>
    <t>ไม่เกิน 1.5 ชั่วโมง/สัปดาห์</t>
  </si>
  <si>
    <t>หัวหน้าสาขาวิชา / ประธานหลักสูตร</t>
  </si>
  <si>
    <t>ไม่เกิน 14 ชั่วโมง/สัปดาห์</t>
  </si>
  <si>
    <r>
      <t xml:space="preserve"> </t>
    </r>
    <r>
      <rPr>
        <b/>
        <u/>
        <sz val="14"/>
        <rFont val="Cordia New"/>
        <family val="2"/>
        <charset val="222"/>
      </rPr>
      <t>งานด้านการบริหาร</t>
    </r>
  </si>
  <si>
    <t xml:space="preserve"> ภาระงานอื่น ๆ </t>
  </si>
  <si>
    <t>กรรมการคุมสอบ</t>
  </si>
  <si>
    <t xml:space="preserve"> ไม่เกิน 12 ชั่วโมง/ภาคการศึกษา</t>
  </si>
  <si>
    <t>กรรมการสอบวิทยานิพนธ์ระดับบัณฑิตศึกษา</t>
  </si>
  <si>
    <t>ไม่เกิน 15 ชั่วโมง/เรื่อง</t>
  </si>
  <si>
    <t>** กรณีอาจารย์ที่ปรึกษาร่วม</t>
  </si>
  <si>
    <t xml:space="preserve">อาจารย์ผู้บันทึกภาระงาน    </t>
  </si>
  <si>
    <t xml:space="preserve"> * เฉพาะกรณีเกิน 50 คน ให้ระบุจำนวนครั้งที่สอน (สัปดาห์)</t>
  </si>
  <si>
    <t>รวม (ไม่เกิน 1,040 ชั่วโมง)</t>
  </si>
  <si>
    <t>(ตามประกาศวิทยาเขตกาญจนบุรี เรื่องภาระงานของผู้ปฏิบัติงานตำแหน่งประเภทวิชาการฯ กำหนดให้สายวิชาการมีภาระงานขั้นต่ำ 35 ชั่วโมงต่อสัปดาห์)</t>
  </si>
  <si>
    <t xml:space="preserve"> * ภาระงานสอนต้องไม่น้อยกว่า 180 ชั่วโมงทำการ ต่อปีการศึกษา</t>
  </si>
  <si>
    <t xml:space="preserve">* ตัวคูณ ชม.สอนบรรยายและปฏิบัติ คือ 4   </t>
  </si>
  <si>
    <t>(a) x 2 x 0.5 x 16</t>
  </si>
  <si>
    <t>(a) x 4 x 16 + (e)</t>
  </si>
  <si>
    <t>((b)x0.25)x16</t>
  </si>
  <si>
    <t>(a) x 16</t>
  </si>
  <si>
    <t>ปริญญาเอกแบบ 1</t>
  </si>
  <si>
    <t>ปริญญาเอกแบบ 2</t>
  </si>
  <si>
    <t>ปริญญาโท แผน ก</t>
  </si>
  <si>
    <t>ปริญญาโทแผน ข</t>
  </si>
  <si>
    <t>ผู้ประสานงานรายวิชา (5 ช.ม/หน่วยกิตบรรยาย, 10ช.ม./หน่วยกิตปฏิบัติ)</t>
  </si>
  <si>
    <t>สัปดาห์</t>
  </si>
  <si>
    <t>ผู้ประสานงานรายวิชาโครงการวิจัยหรือ สหกิจศึกษา (30 ช.ม. /รายวิชา/16 สัปดาห์)</t>
  </si>
  <si>
    <t xml:space="preserve"> * กำหนดภาระงานขั้นต่ำของการบริการวิชาการขั้นต่ำ 20 ชั่วโมง ต่อปี</t>
  </si>
  <si>
    <t>กรณีเป็นวิทยากร</t>
  </si>
  <si>
    <t xml:space="preserve">การบันทึกตามข้อ 11.9 ของประกาศฯ </t>
  </si>
  <si>
    <t>กรณีเป็นหัวหน้าโครงการ</t>
  </si>
  <si>
    <t xml:space="preserve">ภายใน </t>
  </si>
  <si>
    <t>หักค่าใช้จ่ายฯ</t>
  </si>
  <si>
    <t>ไม่หักค่าใช้จ่ายฯ</t>
  </si>
  <si>
    <t>MUKA_HR1 (update: 17 January 2019)</t>
  </si>
  <si>
    <r>
      <t xml:space="preserve"> รายละเอียดภาระงานของอาจารย์  ประจำปีงบประมาณ 2562 </t>
    </r>
    <r>
      <rPr>
        <b/>
        <sz val="20"/>
        <rFont val="Cordia New"/>
        <family val="2"/>
        <charset val="222"/>
      </rPr>
      <t>( 1 ก.ค. 61 - 30 มิ.ย. 2562 )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</si>
</sst>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-;\-* #,##0.00_-;_-* &quot;-&quot;??_-;_-@_-"/>
    <numFmt numFmtId="165" formatCode="."/>
    <numFmt numFmtId="166" formatCode="0.0"/>
    <numFmt numFmtId="167" formatCode="&quot;1. งานสอน (&quot;\ 0.0%\ &quot;)&quot;"/>
    <numFmt numFmtId="168" formatCode="&quot;2. งานวิจัย หรือผลิตผลงานทางวิชาการ (&quot;\ 0.0%\ &quot;)&quot;"/>
    <numFmt numFmtId="169" formatCode="&quot;3. งานวิชาการ (&quot;\ 0.0%\ &quot;)&quot;"/>
    <numFmt numFmtId="170" formatCode="&quot;4. งานบริการทางวิชาการ (&quot;\ 0.0%\ &quot;)&quot;"/>
    <numFmt numFmtId="171" formatCode="&quot;5. งานบริหาร (&quot;\ 0.0%\ &quot;)&quot;"/>
    <numFmt numFmtId="172" formatCode="&quot;6. งานทำนุบำรุงศิลปวัฒนธรรม (&quot;\ 0.0%\ &quot;)&quot;"/>
    <numFmt numFmtId="173" formatCode="&quot;X&quot;\ 0.0"/>
    <numFmt numFmtId="174" formatCode="mmm\ yyyy"/>
  </numFmts>
  <fonts count="30" x14ac:knownFonts="1">
    <font>
      <sz val="14"/>
      <name val="Cordia New"/>
      <charset val="222"/>
    </font>
    <font>
      <b/>
      <u/>
      <sz val="16"/>
      <name val="Cordia New"/>
      <family val="2"/>
      <charset val="222"/>
    </font>
    <font>
      <b/>
      <sz val="14"/>
      <name val="Cordia New"/>
      <family val="2"/>
      <charset val="222"/>
    </font>
    <font>
      <b/>
      <sz val="13"/>
      <name val="Cordia New"/>
      <family val="2"/>
      <charset val="222"/>
    </font>
    <font>
      <b/>
      <sz val="15"/>
      <name val="Cordia New"/>
      <family val="2"/>
      <charset val="222"/>
    </font>
    <font>
      <sz val="15"/>
      <name val="Cordia New"/>
      <family val="2"/>
      <charset val="22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4"/>
      <name val="Cordia New"/>
      <family val="2"/>
      <charset val="222"/>
    </font>
    <font>
      <sz val="20"/>
      <name val="Cordia New"/>
      <family val="2"/>
      <charset val="222"/>
    </font>
    <font>
      <b/>
      <sz val="20"/>
      <name val="Cordia New"/>
      <family val="2"/>
      <charset val="222"/>
    </font>
    <font>
      <b/>
      <sz val="16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8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22"/>
      <name val="Angsana New"/>
      <family val="1"/>
    </font>
    <font>
      <b/>
      <sz val="10"/>
      <name val="Arial"/>
      <family val="2"/>
    </font>
    <font>
      <b/>
      <sz val="15"/>
      <name val="Cordia New"/>
      <family val="2"/>
    </font>
    <font>
      <b/>
      <sz val="14"/>
      <name val="Cordia New"/>
      <family val="2"/>
    </font>
    <font>
      <i/>
      <sz val="15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6"/>
      <name val="Cordia New"/>
      <family val="2"/>
    </font>
    <font>
      <b/>
      <u/>
      <sz val="14"/>
      <name val="Cordia New"/>
      <family val="2"/>
      <charset val="222"/>
    </font>
    <font>
      <sz val="15"/>
      <name val="Cordia New"/>
      <family val="2"/>
    </font>
    <font>
      <sz val="14"/>
      <name val="Cordia New"/>
      <family val="2"/>
    </font>
    <font>
      <b/>
      <sz val="13"/>
      <name val="Cordia New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theme="9" tint="0.79998168889431442"/>
      </patternFill>
    </fill>
  </fills>
  <borders count="1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164" fontId="28" fillId="0" borderId="0" applyFont="0" applyFill="0" applyBorder="0" applyAlignment="0" applyProtection="0"/>
  </cellStyleXfs>
  <cellXfs count="559">
    <xf numFmtId="0" fontId="0" fillId="0" borderId="0" xfId="0"/>
    <xf numFmtId="0" fontId="5" fillId="0" borderId="1" xfId="0" applyFont="1" applyBorder="1" applyAlignment="1" applyProtection="1"/>
    <xf numFmtId="0" fontId="5" fillId="0" borderId="1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7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2" fillId="0" borderId="28" xfId="0" applyFont="1" applyBorder="1" applyAlignment="1" applyProtection="1">
      <alignment horizontal="center" vertical="center" textRotation="90"/>
      <protection locked="0"/>
    </xf>
    <xf numFmtId="0" fontId="2" fillId="0" borderId="29" xfId="0" applyFont="1" applyBorder="1" applyAlignment="1" applyProtection="1">
      <alignment horizontal="center" vertical="center" textRotation="90"/>
      <protection locked="0"/>
    </xf>
    <xf numFmtId="0" fontId="2" fillId="0" borderId="30" xfId="0" applyFont="1" applyBorder="1" applyAlignment="1" applyProtection="1">
      <alignment horizontal="center" vertical="center" textRotation="90"/>
      <protection locked="0"/>
    </xf>
    <xf numFmtId="0" fontId="2" fillId="0" borderId="31" xfId="0" applyFont="1" applyBorder="1" applyAlignment="1" applyProtection="1">
      <alignment horizontal="center" vertical="center" textRotation="90"/>
      <protection locked="0"/>
    </xf>
    <xf numFmtId="0" fontId="2" fillId="0" borderId="32" xfId="0" applyFont="1" applyBorder="1" applyAlignment="1" applyProtection="1">
      <alignment horizontal="center" vertical="center" textRotation="90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textRotation="90"/>
      <protection locked="0"/>
    </xf>
    <xf numFmtId="0" fontId="3" fillId="0" borderId="29" xfId="0" applyFont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7" xfId="0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Protection="1"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0" fillId="0" borderId="15" xfId="0" applyBorder="1" applyProtection="1"/>
    <xf numFmtId="0" fontId="0" fillId="0" borderId="20" xfId="0" applyBorder="1" applyProtection="1"/>
    <xf numFmtId="0" fontId="0" fillId="0" borderId="24" xfId="0" applyBorder="1" applyProtection="1"/>
    <xf numFmtId="0" fontId="2" fillId="0" borderId="55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57" xfId="0" applyBorder="1" applyProtection="1"/>
    <xf numFmtId="0" fontId="0" fillId="0" borderId="58" xfId="0" applyBorder="1" applyProtection="1"/>
    <xf numFmtId="0" fontId="1" fillId="0" borderId="59" xfId="0" applyFont="1" applyBorder="1" applyProtection="1">
      <protection locked="0"/>
    </xf>
    <xf numFmtId="0" fontId="0" fillId="0" borderId="59" xfId="0" applyBorder="1" applyProtection="1"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63" xfId="0" applyBorder="1" applyAlignment="1" applyProtection="1">
      <alignment horizontal="right" vertical="center"/>
    </xf>
    <xf numFmtId="0" fontId="0" fillId="0" borderId="64" xfId="0" applyBorder="1" applyAlignment="1" applyProtection="1">
      <alignment horizontal="right" vertical="center"/>
    </xf>
    <xf numFmtId="0" fontId="0" fillId="0" borderId="61" xfId="0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 vertical="center"/>
    </xf>
    <xf numFmtId="0" fontId="6" fillId="0" borderId="47" xfId="0" applyFont="1" applyBorder="1" applyProtection="1">
      <protection locked="0"/>
    </xf>
    <xf numFmtId="0" fontId="0" fillId="0" borderId="47" xfId="0" applyBorder="1" applyAlignment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0" fontId="6" fillId="0" borderId="38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65" xfId="0" applyBorder="1" applyAlignment="1" applyProtection="1">
      <protection locked="0"/>
    </xf>
    <xf numFmtId="0" fontId="0" fillId="0" borderId="48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7" xfId="0" applyBorder="1" applyAlignment="1" applyProtection="1">
      <protection locked="0"/>
    </xf>
    <xf numFmtId="0" fontId="0" fillId="0" borderId="66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9" xfId="0" applyBorder="1" applyAlignment="1" applyProtection="1">
      <protection locked="0"/>
    </xf>
    <xf numFmtId="0" fontId="0" fillId="0" borderId="40" xfId="0" applyBorder="1" applyProtection="1"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2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6" fillId="0" borderId="44" xfId="1" applyFont="1" applyBorder="1" applyAlignment="1" applyProtection="1">
      <alignment horizontal="center"/>
      <protection locked="0"/>
    </xf>
    <xf numFmtId="0" fontId="16" fillId="0" borderId="69" xfId="1" applyFont="1" applyBorder="1" applyAlignment="1" applyProtection="1">
      <alignment horizontal="center"/>
      <protection locked="0"/>
    </xf>
    <xf numFmtId="0" fontId="16" fillId="0" borderId="44" xfId="1" applyFont="1" applyBorder="1" applyAlignment="1" applyProtection="1">
      <alignment horizontal="center" vertical="center"/>
      <protection locked="0"/>
    </xf>
    <xf numFmtId="0" fontId="16" fillId="0" borderId="41" xfId="1" applyFont="1" applyBorder="1" applyAlignment="1" applyProtection="1">
      <alignment horizontal="center"/>
      <protection locked="0"/>
    </xf>
    <xf numFmtId="0" fontId="18" fillId="3" borderId="41" xfId="1" applyFont="1" applyFill="1" applyBorder="1" applyProtection="1">
      <protection locked="0"/>
    </xf>
    <xf numFmtId="0" fontId="16" fillId="3" borderId="41" xfId="1" applyFont="1" applyFill="1" applyBorder="1" applyProtection="1">
      <protection locked="0"/>
    </xf>
    <xf numFmtId="0" fontId="16" fillId="3" borderId="44" xfId="1" applyFont="1" applyFill="1" applyBorder="1" applyProtection="1">
      <protection locked="0"/>
    </xf>
    <xf numFmtId="0" fontId="16" fillId="3" borderId="44" xfId="1" applyFont="1" applyFill="1" applyBorder="1" applyAlignment="1" applyProtection="1">
      <alignment horizontal="center"/>
      <protection locked="0"/>
    </xf>
    <xf numFmtId="0" fontId="16" fillId="0" borderId="69" xfId="1" applyFont="1" applyBorder="1" applyAlignment="1" applyProtection="1">
      <alignment horizontal="center" vertical="center"/>
      <protection locked="0"/>
    </xf>
    <xf numFmtId="0" fontId="16" fillId="3" borderId="70" xfId="1" applyFont="1" applyFill="1" applyBorder="1" applyAlignment="1" applyProtection="1">
      <alignment horizontal="center"/>
      <protection locked="0"/>
    </xf>
    <xf numFmtId="0" fontId="16" fillId="0" borderId="0" xfId="1" applyFont="1" applyProtection="1">
      <protection locked="0"/>
    </xf>
    <xf numFmtId="0" fontId="6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10" fontId="0" fillId="0" borderId="0" xfId="0" applyNumberFormat="1" applyProtection="1">
      <protection locked="0"/>
    </xf>
    <xf numFmtId="0" fontId="24" fillId="0" borderId="0" xfId="0" applyFont="1" applyProtection="1">
      <protection locked="0"/>
    </xf>
    <xf numFmtId="0" fontId="16" fillId="0" borderId="71" xfId="1" applyFont="1" applyBorder="1" applyAlignment="1" applyProtection="1">
      <alignment horizontal="right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2" borderId="72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2" borderId="73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174" fontId="0" fillId="0" borderId="5" xfId="0" applyNumberFormat="1" applyBorder="1" applyAlignment="1" applyProtection="1">
      <alignment horizontal="center"/>
      <protection locked="0"/>
    </xf>
    <xf numFmtId="174" fontId="0" fillId="0" borderId="1" xfId="0" applyNumberFormat="1" applyBorder="1" applyAlignment="1" applyProtection="1">
      <alignment horizontal="center"/>
      <protection locked="0"/>
    </xf>
    <xf numFmtId="174" fontId="0" fillId="0" borderId="66" xfId="0" applyNumberFormat="1" applyBorder="1" applyAlignment="1" applyProtection="1">
      <alignment horizontal="center"/>
      <protection locked="0"/>
    </xf>
    <xf numFmtId="174" fontId="0" fillId="0" borderId="48" xfId="0" applyNumberForma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25" fillId="0" borderId="47" xfId="0" applyFont="1" applyBorder="1" applyAlignment="1" applyProtection="1">
      <protection locked="0"/>
    </xf>
    <xf numFmtId="0" fontId="21" fillId="0" borderId="46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6" fillId="0" borderId="50" xfId="0" applyFont="1" applyBorder="1" applyAlignment="1" applyProtection="1">
      <alignment vertical="center" wrapText="1"/>
      <protection locked="0"/>
    </xf>
    <xf numFmtId="0" fontId="8" fillId="0" borderId="71" xfId="0" applyFont="1" applyBorder="1" applyProtection="1">
      <protection locked="0"/>
    </xf>
    <xf numFmtId="0" fontId="8" fillId="0" borderId="74" xfId="0" applyFont="1" applyBorder="1" applyProtection="1">
      <protection locked="0"/>
    </xf>
    <xf numFmtId="0" fontId="2" fillId="0" borderId="74" xfId="0" applyFont="1" applyBorder="1" applyAlignment="1" applyProtection="1">
      <alignment horizontal="center"/>
      <protection locked="0"/>
    </xf>
    <xf numFmtId="0" fontId="8" fillId="0" borderId="75" xfId="0" applyFont="1" applyBorder="1" applyProtection="1">
      <protection locked="0"/>
    </xf>
    <xf numFmtId="0" fontId="2" fillId="0" borderId="76" xfId="0" applyFont="1" applyBorder="1" applyProtection="1">
      <protection locked="0"/>
    </xf>
    <xf numFmtId="0" fontId="8" fillId="0" borderId="43" xfId="0" applyFont="1" applyBorder="1" applyProtection="1">
      <protection locked="0"/>
    </xf>
    <xf numFmtId="0" fontId="8" fillId="0" borderId="76" xfId="0" applyFont="1" applyBorder="1" applyProtection="1">
      <protection locked="0"/>
    </xf>
    <xf numFmtId="0" fontId="8" fillId="0" borderId="70" xfId="0" applyFont="1" applyBorder="1" applyProtection="1">
      <protection locked="0"/>
    </xf>
    <xf numFmtId="49" fontId="8" fillId="0" borderId="77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77" xfId="0" applyFont="1" applyBorder="1" applyProtection="1">
      <protection locked="0"/>
    </xf>
    <xf numFmtId="0" fontId="8" fillId="0" borderId="78" xfId="0" applyFont="1" applyBorder="1" applyProtection="1">
      <protection locked="0"/>
    </xf>
    <xf numFmtId="49" fontId="8" fillId="0" borderId="79" xfId="0" applyNumberFormat="1" applyFont="1" applyBorder="1" applyProtection="1">
      <protection locked="0"/>
    </xf>
    <xf numFmtId="0" fontId="8" fillId="0" borderId="80" xfId="0" applyFont="1" applyBorder="1" applyProtection="1">
      <protection locked="0"/>
    </xf>
    <xf numFmtId="49" fontId="8" fillId="0" borderId="80" xfId="0" applyNumberFormat="1" applyFont="1" applyBorder="1" applyProtection="1">
      <protection locked="0"/>
    </xf>
    <xf numFmtId="0" fontId="8" fillId="0" borderId="79" xfId="0" applyFont="1" applyBorder="1" applyProtection="1">
      <protection locked="0"/>
    </xf>
    <xf numFmtId="0" fontId="8" fillId="0" borderId="81" xfId="0" applyFont="1" applyBorder="1" applyProtection="1">
      <protection locked="0"/>
    </xf>
    <xf numFmtId="0" fontId="0" fillId="0" borderId="80" xfId="0" applyBorder="1" applyProtection="1">
      <protection locked="0"/>
    </xf>
    <xf numFmtId="0" fontId="21" fillId="0" borderId="50" xfId="0" applyFont="1" applyBorder="1" applyAlignment="1" applyProtection="1">
      <alignment horizontal="center"/>
    </xf>
    <xf numFmtId="0" fontId="21" fillId="0" borderId="54" xfId="0" applyFont="1" applyBorder="1" applyAlignment="1" applyProtection="1">
      <alignment horizontal="center"/>
    </xf>
    <xf numFmtId="0" fontId="21" fillId="0" borderId="34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8" fillId="0" borderId="82" xfId="0" applyFont="1" applyBorder="1" applyAlignment="1" applyProtection="1">
      <alignment horizontal="center"/>
    </xf>
    <xf numFmtId="0" fontId="21" fillId="0" borderId="33" xfId="0" applyFont="1" applyBorder="1" applyAlignment="1" applyProtection="1">
      <alignment horizontal="center"/>
    </xf>
    <xf numFmtId="0" fontId="21" fillId="0" borderId="84" xfId="0" applyFont="1" applyBorder="1" applyAlignment="1" applyProtection="1">
      <alignment horizontal="center"/>
    </xf>
    <xf numFmtId="2" fontId="7" fillId="0" borderId="38" xfId="0" applyNumberFormat="1" applyFont="1" applyBorder="1" applyAlignment="1" applyProtection="1">
      <alignment horizontal="center" vertical="center"/>
      <protection hidden="1"/>
    </xf>
    <xf numFmtId="2" fontId="7" fillId="0" borderId="85" xfId="0" applyNumberFormat="1" applyFont="1" applyBorder="1" applyAlignment="1" applyProtection="1">
      <alignment horizontal="center" vertical="center"/>
      <protection hidden="1"/>
    </xf>
    <xf numFmtId="2" fontId="7" fillId="0" borderId="86" xfId="0" applyNumberFormat="1" applyFont="1" applyBorder="1" applyAlignment="1" applyProtection="1">
      <alignment horizontal="center" vertical="center"/>
      <protection hidden="1"/>
    </xf>
    <xf numFmtId="2" fontId="7" fillId="0" borderId="87" xfId="0" applyNumberFormat="1" applyFont="1" applyBorder="1" applyAlignment="1" applyProtection="1">
      <alignment horizontal="center" vertical="center"/>
      <protection hidden="1"/>
    </xf>
    <xf numFmtId="2" fontId="6" fillId="0" borderId="46" xfId="0" applyNumberFormat="1" applyFont="1" applyBorder="1" applyAlignment="1" applyProtection="1">
      <alignment horizontal="center" vertical="center"/>
      <protection hidden="1"/>
    </xf>
    <xf numFmtId="0" fontId="16" fillId="0" borderId="69" xfId="1" applyFont="1" applyBorder="1" applyAlignment="1" applyProtection="1">
      <alignment horizontal="center"/>
      <protection hidden="1"/>
    </xf>
    <xf numFmtId="173" fontId="16" fillId="0" borderId="69" xfId="1" applyNumberFormat="1" applyFont="1" applyBorder="1" applyAlignment="1" applyProtection="1">
      <alignment horizontal="center"/>
      <protection hidden="1"/>
    </xf>
    <xf numFmtId="166" fontId="16" fillId="0" borderId="69" xfId="1" applyNumberFormat="1" applyFont="1" applyBorder="1" applyProtection="1">
      <protection hidden="1"/>
    </xf>
    <xf numFmtId="0" fontId="16" fillId="0" borderId="69" xfId="1" applyFont="1" applyFill="1" applyBorder="1" applyAlignment="1" applyProtection="1">
      <alignment horizontal="center"/>
      <protection hidden="1"/>
    </xf>
    <xf numFmtId="173" fontId="16" fillId="0" borderId="69" xfId="1" applyNumberFormat="1" applyFont="1" applyFill="1" applyBorder="1" applyAlignment="1" applyProtection="1">
      <alignment horizontal="center"/>
      <protection hidden="1"/>
    </xf>
    <xf numFmtId="166" fontId="16" fillId="0" borderId="69" xfId="1" applyNumberFormat="1" applyFont="1" applyFill="1" applyBorder="1" applyProtection="1">
      <protection hidden="1"/>
    </xf>
    <xf numFmtId="0" fontId="16" fillId="0" borderId="44" xfId="1" applyFont="1" applyFill="1" applyBorder="1" applyAlignment="1" applyProtection="1">
      <alignment horizontal="center"/>
      <protection hidden="1"/>
    </xf>
    <xf numFmtId="173" fontId="16" fillId="0" borderId="44" xfId="1" applyNumberFormat="1" applyFont="1" applyFill="1" applyBorder="1" applyAlignment="1" applyProtection="1">
      <alignment horizontal="center"/>
      <protection hidden="1"/>
    </xf>
    <xf numFmtId="166" fontId="16" fillId="0" borderId="44" xfId="1" applyNumberFormat="1" applyFont="1" applyFill="1" applyBorder="1" applyProtection="1">
      <protection hidden="1"/>
    </xf>
    <xf numFmtId="166" fontId="17" fillId="0" borderId="69" xfId="1" applyNumberFormat="1" applyFont="1" applyBorder="1" applyProtection="1">
      <protection hidden="1"/>
    </xf>
    <xf numFmtId="0" fontId="19" fillId="0" borderId="0" xfId="1" applyFont="1" applyBorder="1" applyAlignment="1" applyProtection="1">
      <alignment horizontal="right" vertical="center"/>
      <protection locked="0"/>
    </xf>
    <xf numFmtId="166" fontId="17" fillId="0" borderId="0" xfId="1" applyNumberFormat="1" applyFont="1" applyBorder="1" applyProtection="1">
      <protection hidden="1"/>
    </xf>
    <xf numFmtId="0" fontId="17" fillId="0" borderId="0" xfId="1" applyFont="1" applyBorder="1" applyAlignment="1" applyProtection="1">
      <alignment horizontal="left" vertical="center" indent="1"/>
      <protection locked="0"/>
    </xf>
    <xf numFmtId="167" fontId="17" fillId="0" borderId="69" xfId="1" applyNumberFormat="1" applyFont="1" applyBorder="1" applyAlignment="1" applyProtection="1">
      <alignment horizontal="left"/>
      <protection hidden="1"/>
    </xf>
    <xf numFmtId="168" fontId="17" fillId="0" borderId="69" xfId="1" applyNumberFormat="1" applyFont="1" applyBorder="1" applyAlignment="1" applyProtection="1">
      <alignment horizontal="left"/>
      <protection hidden="1"/>
    </xf>
    <xf numFmtId="169" fontId="17" fillId="0" borderId="69" xfId="1" applyNumberFormat="1" applyFont="1" applyBorder="1" applyAlignment="1" applyProtection="1">
      <alignment horizontal="left"/>
      <protection hidden="1"/>
    </xf>
    <xf numFmtId="170" fontId="17" fillId="0" borderId="69" xfId="1" applyNumberFormat="1" applyFont="1" applyBorder="1" applyAlignment="1" applyProtection="1">
      <alignment horizontal="left"/>
      <protection hidden="1"/>
    </xf>
    <xf numFmtId="171" fontId="17" fillId="0" borderId="69" xfId="1" applyNumberFormat="1" applyFont="1" applyBorder="1" applyAlignment="1" applyProtection="1">
      <alignment horizontal="left"/>
      <protection hidden="1"/>
    </xf>
    <xf numFmtId="172" fontId="17" fillId="0" borderId="69" xfId="1" applyNumberFormat="1" applyFont="1" applyBorder="1" applyAlignment="1" applyProtection="1">
      <alignment horizontal="left"/>
      <protection hidden="1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67" xfId="0" applyBorder="1" applyAlignment="1" applyProtection="1">
      <alignment vertical="top" wrapText="1"/>
      <protection locked="0"/>
    </xf>
    <xf numFmtId="0" fontId="0" fillId="0" borderId="65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11" fillId="0" borderId="88" xfId="0" applyFont="1" applyBorder="1" applyAlignment="1" applyProtection="1">
      <alignment vertical="center"/>
    </xf>
    <xf numFmtId="0" fontId="11" fillId="0" borderId="89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/>
    </xf>
    <xf numFmtId="0" fontId="11" fillId="0" borderId="57" xfId="0" applyFont="1" applyBorder="1" applyAlignment="1" applyProtection="1">
      <alignment vertical="center"/>
    </xf>
    <xf numFmtId="0" fontId="11" fillId="0" borderId="90" xfId="0" applyFont="1" applyBorder="1" applyAlignment="1" applyProtection="1">
      <alignment vertical="center"/>
    </xf>
    <xf numFmtId="0" fontId="17" fillId="0" borderId="41" xfId="1" applyFont="1" applyBorder="1" applyAlignment="1" applyProtection="1">
      <alignment vertical="top" wrapText="1"/>
      <protection locked="0"/>
    </xf>
    <xf numFmtId="0" fontId="17" fillId="0" borderId="69" xfId="1" applyFont="1" applyBorder="1" applyAlignment="1" applyProtection="1">
      <alignment vertical="top" wrapText="1"/>
      <protection locked="0"/>
    </xf>
    <xf numFmtId="0" fontId="17" fillId="0" borderId="44" xfId="1" applyFont="1" applyBorder="1" applyAlignment="1" applyProtection="1">
      <alignment vertical="top" wrapText="1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6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5" fillId="0" borderId="8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12" fillId="0" borderId="16" xfId="0" applyFont="1" applyBorder="1" applyAlignment="1" applyProtection="1">
      <protection locked="0"/>
    </xf>
    <xf numFmtId="0" fontId="21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0" fillId="0" borderId="0" xfId="0" applyProtection="1"/>
    <xf numFmtId="0" fontId="12" fillId="0" borderId="0" xfId="0" applyFont="1" applyProtection="1"/>
    <xf numFmtId="0" fontId="22" fillId="0" borderId="19" xfId="0" applyFont="1" applyBorder="1" applyAlignment="1" applyProtection="1">
      <alignment horizontal="left"/>
      <protection locked="0"/>
    </xf>
    <xf numFmtId="0" fontId="22" fillId="0" borderId="57" xfId="0" applyFont="1" applyBorder="1" applyAlignment="1" applyProtection="1">
      <alignment horizontal="left"/>
      <protection locked="0"/>
    </xf>
    <xf numFmtId="0" fontId="5" fillId="0" borderId="64" xfId="0" applyFont="1" applyBorder="1" applyProtection="1">
      <protection locked="0"/>
    </xf>
    <xf numFmtId="0" fontId="5" fillId="0" borderId="85" xfId="0" applyFont="1" applyBorder="1" applyProtection="1">
      <protection locked="0"/>
    </xf>
    <xf numFmtId="0" fontId="5" fillId="0" borderId="112" xfId="0" applyFont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protection hidden="1"/>
    </xf>
    <xf numFmtId="0" fontId="6" fillId="0" borderId="91" xfId="0" applyFont="1" applyBorder="1" applyAlignment="1" applyProtection="1">
      <alignment vertical="center"/>
      <protection locked="0"/>
    </xf>
    <xf numFmtId="0" fontId="6" fillId="0" borderId="93" xfId="0" applyFont="1" applyBorder="1" applyAlignment="1" applyProtection="1">
      <alignment vertical="center"/>
      <protection locked="0"/>
    </xf>
    <xf numFmtId="0" fontId="21" fillId="0" borderId="0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vertical="top" wrapText="1"/>
      <protection locked="0"/>
    </xf>
    <xf numFmtId="174" fontId="0" fillId="0" borderId="68" xfId="0" applyNumberFormat="1" applyBorder="1" applyAlignment="1" applyProtection="1">
      <alignment horizontal="center"/>
      <protection locked="0"/>
    </xf>
    <xf numFmtId="164" fontId="0" fillId="0" borderId="115" xfId="2" applyFont="1" applyBorder="1" applyProtection="1"/>
    <xf numFmtId="0" fontId="5" fillId="0" borderId="65" xfId="0" applyFont="1" applyBorder="1" applyProtection="1">
      <protection locked="0"/>
    </xf>
    <xf numFmtId="0" fontId="5" fillId="0" borderId="121" xfId="0" applyFont="1" applyBorder="1" applyAlignment="1" applyProtection="1">
      <protection hidden="1"/>
    </xf>
    <xf numFmtId="0" fontId="5" fillId="0" borderId="91" xfId="0" applyFont="1" applyBorder="1" applyProtection="1">
      <protection locked="0"/>
    </xf>
    <xf numFmtId="0" fontId="5" fillId="0" borderId="120" xfId="0" applyFont="1" applyBorder="1" applyAlignment="1" applyProtection="1">
      <alignment horizontal="center"/>
      <protection locked="0"/>
    </xf>
    <xf numFmtId="49" fontId="8" fillId="0" borderId="120" xfId="0" applyNumberFormat="1" applyFont="1" applyBorder="1" applyAlignment="1" applyProtection="1">
      <alignment horizontal="center"/>
      <protection locked="0"/>
    </xf>
    <xf numFmtId="0" fontId="8" fillId="0" borderId="122" xfId="0" applyFont="1" applyBorder="1" applyAlignment="1" applyProtection="1">
      <alignment horizontal="center"/>
      <protection locked="0"/>
    </xf>
    <xf numFmtId="0" fontId="5" fillId="0" borderId="120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vertical="top" wrapText="1"/>
      <protection locked="0"/>
    </xf>
    <xf numFmtId="0" fontId="12" fillId="0" borderId="21" xfId="0" applyFont="1" applyBorder="1" applyAlignment="1" applyProtection="1">
      <protection locked="0"/>
    </xf>
    <xf numFmtId="0" fontId="2" fillId="0" borderId="77" xfId="0" applyFont="1" applyBorder="1" applyProtection="1">
      <protection locked="0"/>
    </xf>
    <xf numFmtId="0" fontId="0" fillId="0" borderId="77" xfId="0" applyBorder="1" applyProtection="1">
      <protection locked="0"/>
    </xf>
    <xf numFmtId="49" fontId="8" fillId="0" borderId="41" xfId="0" applyNumberFormat="1" applyFont="1" applyBorder="1" applyProtection="1">
      <protection locked="0"/>
    </xf>
    <xf numFmtId="49" fontId="8" fillId="0" borderId="52" xfId="0" applyNumberFormat="1" applyFont="1" applyBorder="1" applyProtection="1">
      <protection locked="0"/>
    </xf>
    <xf numFmtId="0" fontId="12" fillId="0" borderId="41" xfId="0" applyFont="1" applyBorder="1" applyProtection="1">
      <protection locked="0"/>
    </xf>
    <xf numFmtId="0" fontId="26" fillId="0" borderId="44" xfId="0" applyFont="1" applyBorder="1" applyProtection="1">
      <protection locked="0"/>
    </xf>
    <xf numFmtId="0" fontId="5" fillId="0" borderId="8" xfId="0" applyFont="1" applyBorder="1" applyAlignment="1" applyProtection="1">
      <protection hidden="1"/>
    </xf>
    <xf numFmtId="0" fontId="5" fillId="4" borderId="40" xfId="0" applyFont="1" applyFill="1" applyBorder="1" applyProtection="1">
      <protection locked="0"/>
    </xf>
    <xf numFmtId="49" fontId="8" fillId="4" borderId="40" xfId="0" applyNumberFormat="1" applyFont="1" applyFill="1" applyBorder="1" applyAlignment="1" applyProtection="1">
      <alignment horizontal="center"/>
      <protection locked="0"/>
    </xf>
    <xf numFmtId="0" fontId="5" fillId="4" borderId="41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5" fillId="2" borderId="48" xfId="0" applyFont="1" applyFill="1" applyBorder="1" applyProtection="1"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0" fontId="5" fillId="2" borderId="121" xfId="0" applyFont="1" applyFill="1" applyBorder="1" applyAlignment="1" applyProtection="1">
      <protection hidden="1"/>
    </xf>
    <xf numFmtId="0" fontId="5" fillId="2" borderId="48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0" borderId="140" xfId="0" applyFont="1" applyBorder="1" applyProtection="1">
      <protection locked="0"/>
    </xf>
    <xf numFmtId="0" fontId="5" fillId="2" borderId="140" xfId="0" applyFont="1" applyFill="1" applyBorder="1" applyProtection="1">
      <protection locked="0"/>
    </xf>
    <xf numFmtId="0" fontId="5" fillId="2" borderId="139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57" xfId="0" applyFont="1" applyBorder="1" applyAlignment="1" applyProtection="1">
      <alignment horizontal="center"/>
    </xf>
    <xf numFmtId="0" fontId="0" fillId="2" borderId="10" xfId="0" applyFill="1" applyBorder="1" applyProtection="1">
      <protection locked="0"/>
    </xf>
    <xf numFmtId="2" fontId="0" fillId="0" borderId="57" xfId="0" applyNumberFormat="1" applyBorder="1" applyProtection="1"/>
    <xf numFmtId="2" fontId="21" fillId="0" borderId="0" xfId="0" applyNumberFormat="1" applyFont="1" applyProtection="1"/>
    <xf numFmtId="2" fontId="0" fillId="0" borderId="0" xfId="0" applyNumberFormat="1" applyProtection="1"/>
    <xf numFmtId="0" fontId="0" fillId="0" borderId="141" xfId="0" applyBorder="1" applyProtection="1">
      <protection locked="0"/>
    </xf>
    <xf numFmtId="0" fontId="0" fillId="0" borderId="142" xfId="0" applyBorder="1" applyProtection="1">
      <protection locked="0"/>
    </xf>
    <xf numFmtId="0" fontId="0" fillId="0" borderId="110" xfId="0" applyBorder="1" applyProtection="1"/>
    <xf numFmtId="0" fontId="0" fillId="0" borderId="121" xfId="0" applyBorder="1" applyProtection="1">
      <protection locked="0"/>
    </xf>
    <xf numFmtId="0" fontId="0" fillId="0" borderId="143" xfId="0" applyBorder="1" applyProtection="1">
      <protection locked="0"/>
    </xf>
    <xf numFmtId="0" fontId="0" fillId="0" borderId="101" xfId="0" applyBorder="1" applyProtection="1"/>
    <xf numFmtId="0" fontId="0" fillId="2" borderId="144" xfId="0" applyFill="1" applyBorder="1" applyProtection="1">
      <protection locked="0"/>
    </xf>
    <xf numFmtId="0" fontId="0" fillId="2" borderId="145" xfId="0" applyFill="1" applyBorder="1" applyProtection="1"/>
    <xf numFmtId="0" fontId="0" fillId="2" borderId="69" xfId="0" applyFill="1" applyBorder="1" applyProtection="1">
      <protection locked="0"/>
    </xf>
    <xf numFmtId="0" fontId="0" fillId="2" borderId="147" xfId="0" applyFill="1" applyBorder="1" applyProtection="1"/>
    <xf numFmtId="0" fontId="12" fillId="0" borderId="69" xfId="0" applyFont="1" applyBorder="1" applyProtection="1">
      <protection locked="0"/>
    </xf>
    <xf numFmtId="0" fontId="0" fillId="0" borderId="146" xfId="0" applyBorder="1" applyAlignment="1" applyProtection="1">
      <alignment vertical="center" wrapText="1"/>
      <protection locked="0"/>
    </xf>
    <xf numFmtId="0" fontId="0" fillId="0" borderId="69" xfId="0" applyBorder="1" applyProtection="1">
      <protection locked="0"/>
    </xf>
    <xf numFmtId="0" fontId="0" fillId="0" borderId="147" xfId="0" applyBorder="1" applyProtection="1"/>
    <xf numFmtId="0" fontId="0" fillId="0" borderId="31" xfId="0" applyBorder="1" applyAlignment="1" applyProtection="1">
      <alignment vertical="center" wrapText="1"/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/>
    <xf numFmtId="0" fontId="0" fillId="2" borderId="29" xfId="0" applyFill="1" applyBorder="1" applyProtection="1">
      <protection locked="0"/>
    </xf>
    <xf numFmtId="0" fontId="0" fillId="0" borderId="148" xfId="0" applyBorder="1" applyAlignment="1" applyProtection="1">
      <alignment vertical="center" wrapText="1"/>
      <protection locked="0"/>
    </xf>
    <xf numFmtId="0" fontId="0" fillId="0" borderId="44" xfId="0" applyBorder="1" applyProtection="1">
      <protection locked="0"/>
    </xf>
    <xf numFmtId="0" fontId="0" fillId="2" borderId="44" xfId="0" applyFill="1" applyBorder="1" applyProtection="1">
      <protection locked="0"/>
    </xf>
    <xf numFmtId="0" fontId="0" fillId="0" borderId="49" xfId="0" applyNumberFormat="1" applyBorder="1" applyAlignment="1" applyProtection="1">
      <alignment horizontal="center"/>
      <protection locked="0"/>
    </xf>
    <xf numFmtId="0" fontId="0" fillId="0" borderId="109" xfId="0" applyBorder="1" applyAlignment="1" applyProtection="1">
      <alignment vertical="center" wrapText="1"/>
      <protection locked="0"/>
    </xf>
    <xf numFmtId="0" fontId="0" fillId="0" borderId="65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149" xfId="0" applyBorder="1" applyProtection="1"/>
    <xf numFmtId="0" fontId="0" fillId="0" borderId="106" xfId="0" applyNumberFormat="1" applyBorder="1" applyAlignment="1" applyProtection="1">
      <alignment horizontal="center"/>
      <protection locked="0"/>
    </xf>
    <xf numFmtId="0" fontId="12" fillId="0" borderId="103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9" fillId="0" borderId="120" xfId="0" applyFont="1" applyBorder="1" applyAlignment="1" applyProtection="1">
      <alignment horizontal="center" vertical="center" wrapText="1"/>
      <protection locked="0"/>
    </xf>
    <xf numFmtId="0" fontId="29" fillId="0" borderId="13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2" fontId="2" fillId="0" borderId="50" xfId="0" applyNumberFormat="1" applyFont="1" applyBorder="1" applyAlignment="1" applyProtection="1">
      <alignment horizontal="center"/>
    </xf>
    <xf numFmtId="2" fontId="2" fillId="0" borderId="83" xfId="0" applyNumberFormat="1" applyFont="1" applyBorder="1" applyAlignment="1" applyProtection="1">
      <alignment horizontal="center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horizontal="center" vertical="center" wrapText="1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 textRotation="90"/>
      <protection locked="0"/>
    </xf>
    <xf numFmtId="0" fontId="2" fillId="0" borderId="95" xfId="0" applyFont="1" applyBorder="1" applyAlignment="1" applyProtection="1">
      <alignment horizontal="center" vertical="center" textRotation="90"/>
      <protection locked="0"/>
    </xf>
    <xf numFmtId="0" fontId="2" fillId="0" borderId="96" xfId="0" applyFont="1" applyBorder="1" applyAlignment="1" applyProtection="1">
      <alignment horizontal="center" vertical="center" textRotation="90"/>
      <protection locked="0"/>
    </xf>
    <xf numFmtId="0" fontId="2" fillId="0" borderId="37" xfId="0" applyFont="1" applyBorder="1" applyAlignment="1" applyProtection="1">
      <alignment horizontal="center" vertical="center" textRotation="90"/>
      <protection locked="0"/>
    </xf>
    <xf numFmtId="0" fontId="2" fillId="0" borderId="50" xfId="0" applyFont="1" applyBorder="1" applyAlignment="1" applyProtection="1">
      <alignment horizontal="center"/>
    </xf>
    <xf numFmtId="0" fontId="2" fillId="0" borderId="97" xfId="0" applyFont="1" applyBorder="1" applyAlignment="1" applyProtection="1">
      <alignment horizontal="center"/>
    </xf>
    <xf numFmtId="0" fontId="2" fillId="0" borderId="83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57" xfId="0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91" xfId="0" applyFont="1" applyBorder="1" applyAlignment="1" applyProtection="1">
      <alignment horizontal="center"/>
      <protection locked="0"/>
    </xf>
    <xf numFmtId="0" fontId="12" fillId="0" borderId="92" xfId="0" applyFont="1" applyBorder="1" applyAlignment="1" applyProtection="1">
      <alignment horizontal="center"/>
      <protection locked="0"/>
    </xf>
    <xf numFmtId="0" fontId="12" fillId="2" borderId="106" xfId="0" applyFont="1" applyFill="1" applyBorder="1" applyAlignment="1" applyProtection="1">
      <alignment horizontal="center"/>
      <protection locked="0"/>
    </xf>
    <xf numFmtId="0" fontId="12" fillId="2" borderId="103" xfId="0" applyFont="1" applyFill="1" applyBorder="1" applyAlignment="1" applyProtection="1">
      <alignment horizontal="center"/>
      <protection locked="0"/>
    </xf>
    <xf numFmtId="0" fontId="5" fillId="0" borderId="126" xfId="0" applyFont="1" applyBorder="1" applyAlignment="1" applyProtection="1">
      <alignment horizontal="center"/>
      <protection hidden="1"/>
    </xf>
    <xf numFmtId="0" fontId="5" fillId="0" borderId="127" xfId="0" applyFont="1" applyBorder="1" applyAlignment="1" applyProtection="1">
      <alignment horizontal="center"/>
      <protection hidden="1"/>
    </xf>
    <xf numFmtId="0" fontId="5" fillId="0" borderId="128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protection locked="0"/>
    </xf>
    <xf numFmtId="0" fontId="5" fillId="0" borderId="57" xfId="0" applyFont="1" applyBorder="1" applyAlignment="1" applyProtection="1">
      <protection locked="0"/>
    </xf>
    <xf numFmtId="0" fontId="5" fillId="0" borderId="23" xfId="0" applyFont="1" applyBorder="1" applyAlignment="1" applyProtection="1">
      <protection locked="0"/>
    </xf>
    <xf numFmtId="0" fontId="5" fillId="0" borderId="58" xfId="0" applyFont="1" applyBorder="1" applyAlignment="1" applyProtection="1">
      <protection locked="0"/>
    </xf>
    <xf numFmtId="0" fontId="2" fillId="0" borderId="93" xfId="0" applyFont="1" applyBorder="1" applyAlignment="1" applyProtection="1">
      <protection locked="0"/>
    </xf>
    <xf numFmtId="0" fontId="2" fillId="0" borderId="92" xfId="0" applyFont="1" applyBorder="1" applyAlignment="1" applyProtection="1">
      <protection locked="0"/>
    </xf>
    <xf numFmtId="0" fontId="2" fillId="0" borderId="111" xfId="0" applyFont="1" applyBorder="1" applyAlignment="1" applyProtection="1">
      <protection locked="0"/>
    </xf>
    <xf numFmtId="0" fontId="2" fillId="0" borderId="89" xfId="0" applyFont="1" applyBorder="1" applyAlignment="1" applyProtection="1">
      <protection locked="0"/>
    </xf>
    <xf numFmtId="0" fontId="5" fillId="0" borderId="109" xfId="0" applyFont="1" applyBorder="1" applyAlignment="1" applyProtection="1">
      <protection locked="0"/>
    </xf>
    <xf numFmtId="0" fontId="5" fillId="0" borderId="110" xfId="0" applyFont="1" applyBorder="1" applyAlignment="1" applyProtection="1">
      <protection locked="0"/>
    </xf>
    <xf numFmtId="0" fontId="2" fillId="0" borderId="100" xfId="0" applyFont="1" applyBorder="1" applyAlignment="1" applyProtection="1">
      <protection locked="0"/>
    </xf>
    <xf numFmtId="0" fontId="2" fillId="0" borderId="101" xfId="0" applyFont="1" applyBorder="1" applyAlignment="1" applyProtection="1">
      <protection locked="0"/>
    </xf>
    <xf numFmtId="0" fontId="2" fillId="0" borderId="111" xfId="0" applyFont="1" applyBorder="1" applyAlignment="1" applyProtection="1">
      <alignment horizontal="center"/>
      <protection locked="0"/>
    </xf>
    <xf numFmtId="0" fontId="2" fillId="0" borderId="89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38" xfId="0" applyFont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 applyProtection="1">
      <alignment horizontal="center" vertical="center" textRotation="90"/>
      <protection locked="0"/>
    </xf>
    <xf numFmtId="0" fontId="6" fillId="0" borderId="105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123" xfId="0" applyFont="1" applyBorder="1" applyAlignment="1" applyProtection="1">
      <alignment horizontal="center" vertical="center"/>
      <protection locked="0"/>
    </xf>
    <xf numFmtId="0" fontId="6" fillId="0" borderId="124" xfId="0" applyFont="1" applyBorder="1" applyAlignment="1" applyProtection="1">
      <alignment horizontal="center" vertical="center"/>
      <protection locked="0"/>
    </xf>
    <xf numFmtId="0" fontId="6" fillId="0" borderId="125" xfId="0" applyFont="1" applyBorder="1" applyAlignment="1" applyProtection="1">
      <alignment horizontal="center" vertical="center"/>
      <protection locked="0"/>
    </xf>
    <xf numFmtId="0" fontId="6" fillId="0" borderId="129" xfId="0" applyFont="1" applyBorder="1" applyAlignment="1" applyProtection="1">
      <alignment horizontal="center" vertical="center"/>
      <protection locked="0"/>
    </xf>
    <xf numFmtId="0" fontId="6" fillId="0" borderId="130" xfId="0" applyFont="1" applyBorder="1" applyAlignment="1" applyProtection="1">
      <alignment horizontal="center" vertical="center"/>
      <protection locked="0"/>
    </xf>
    <xf numFmtId="0" fontId="6" fillId="0" borderId="131" xfId="0" applyFont="1" applyBorder="1" applyAlignment="1" applyProtection="1">
      <alignment horizontal="center" vertical="center"/>
      <protection locked="0"/>
    </xf>
    <xf numFmtId="0" fontId="21" fillId="0" borderId="113" xfId="0" applyFont="1" applyBorder="1" applyAlignment="1" applyProtection="1">
      <protection locked="0"/>
    </xf>
    <xf numFmtId="0" fontId="21" fillId="0" borderId="114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27" xfId="0" applyFont="1" applyBorder="1" applyAlignment="1" applyProtection="1">
      <alignment horizontal="left" indent="1"/>
      <protection locked="0"/>
    </xf>
    <xf numFmtId="0" fontId="27" fillId="0" borderId="19" xfId="0" applyFont="1" applyBorder="1" applyAlignment="1" applyProtection="1">
      <alignment horizontal="left" indent="1"/>
      <protection locked="0"/>
    </xf>
    <xf numFmtId="0" fontId="27" fillId="0" borderId="57" xfId="0" applyFont="1" applyBorder="1" applyAlignment="1" applyProtection="1">
      <alignment horizontal="left" inden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98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/>
      <protection locked="0"/>
    </xf>
    <xf numFmtId="0" fontId="12" fillId="0" borderId="118" xfId="0" applyFont="1" applyBorder="1" applyAlignment="1" applyProtection="1">
      <alignment horizontal="center" vertical="center"/>
      <protection locked="0"/>
    </xf>
    <xf numFmtId="0" fontId="12" fillId="0" borderId="11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22" fillId="0" borderId="57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12" fillId="0" borderId="99" xfId="0" applyFont="1" applyBorder="1" applyAlignment="1" applyProtection="1">
      <alignment vertical="center"/>
      <protection locked="0"/>
    </xf>
    <xf numFmtId="0" fontId="12" fillId="0" borderId="72" xfId="0" applyFont="1" applyBorder="1" applyAlignment="1" applyProtection="1">
      <alignment vertical="center"/>
      <protection locked="0"/>
    </xf>
    <xf numFmtId="0" fontId="12" fillId="0" borderId="132" xfId="0" applyFont="1" applyBorder="1" applyAlignment="1" applyProtection="1">
      <alignment horizontal="center" vertical="center"/>
    </xf>
    <xf numFmtId="0" fontId="12" fillId="0" borderId="133" xfId="0" applyFont="1" applyBorder="1" applyAlignment="1" applyProtection="1">
      <alignment horizontal="center" vertical="center"/>
    </xf>
    <xf numFmtId="0" fontId="12" fillId="0" borderId="134" xfId="0" applyFont="1" applyBorder="1" applyAlignment="1" applyProtection="1">
      <alignment horizontal="center" vertical="center"/>
    </xf>
    <xf numFmtId="0" fontId="12" fillId="0" borderId="135" xfId="0" applyFont="1" applyBorder="1" applyAlignment="1" applyProtection="1">
      <alignment horizontal="center" vertical="center"/>
      <protection hidden="1"/>
    </xf>
    <xf numFmtId="0" fontId="12" fillId="0" borderId="136" xfId="0" applyFont="1" applyBorder="1" applyAlignment="1" applyProtection="1">
      <alignment horizontal="center" vertical="center"/>
      <protection hidden="1"/>
    </xf>
    <xf numFmtId="0" fontId="12" fillId="0" borderId="137" xfId="0" applyFont="1" applyBorder="1" applyAlignment="1" applyProtection="1">
      <alignment horizontal="center" vertical="center"/>
      <protection hidden="1"/>
    </xf>
    <xf numFmtId="0" fontId="8" fillId="4" borderId="132" xfId="0" applyFont="1" applyFill="1" applyBorder="1" applyAlignment="1" applyProtection="1">
      <alignment horizontal="center"/>
    </xf>
    <xf numFmtId="0" fontId="8" fillId="4" borderId="133" xfId="0" applyFont="1" applyFill="1" applyBorder="1" applyAlignment="1" applyProtection="1">
      <alignment horizontal="center"/>
    </xf>
    <xf numFmtId="0" fontId="8" fillId="4" borderId="134" xfId="0" applyFont="1" applyFill="1" applyBorder="1" applyAlignment="1" applyProtection="1">
      <alignment horizontal="center"/>
    </xf>
    <xf numFmtId="0" fontId="5" fillId="2" borderId="126" xfId="0" applyFont="1" applyFill="1" applyBorder="1" applyAlignment="1" applyProtection="1">
      <alignment horizontal="center"/>
      <protection locked="0"/>
    </xf>
    <xf numFmtId="0" fontId="5" fillId="2" borderId="127" xfId="0" applyFont="1" applyFill="1" applyBorder="1" applyAlignment="1" applyProtection="1">
      <alignment horizontal="center"/>
      <protection locked="0"/>
    </xf>
    <xf numFmtId="0" fontId="5" fillId="2" borderId="128" xfId="0" applyFont="1" applyFill="1" applyBorder="1" applyAlignment="1" applyProtection="1">
      <alignment horizontal="center"/>
      <protection locked="0"/>
    </xf>
    <xf numFmtId="0" fontId="5" fillId="2" borderId="129" xfId="0" applyFont="1" applyFill="1" applyBorder="1" applyAlignment="1" applyProtection="1">
      <alignment horizontal="center"/>
      <protection locked="0"/>
    </xf>
    <xf numFmtId="0" fontId="5" fillId="2" borderId="130" xfId="0" applyFont="1" applyFill="1" applyBorder="1" applyAlignment="1" applyProtection="1">
      <alignment horizontal="center"/>
      <protection locked="0"/>
    </xf>
    <xf numFmtId="0" fontId="5" fillId="2" borderId="131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21" fillId="0" borderId="57" xfId="0" applyFont="1" applyBorder="1" applyAlignment="1" applyProtection="1">
      <alignment horizontal="left"/>
      <protection locked="0"/>
    </xf>
    <xf numFmtId="0" fontId="12" fillId="0" borderId="116" xfId="0" applyFont="1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11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21" fillId="0" borderId="106" xfId="0" applyFont="1" applyBorder="1" applyAlignment="1" applyProtection="1">
      <alignment vertical="top" wrapText="1"/>
      <protection locked="0"/>
    </xf>
    <xf numFmtId="0" fontId="0" fillId="0" borderId="102" xfId="0" applyBorder="1" applyAlignment="1" applyProtection="1">
      <alignment vertical="top" wrapText="1"/>
      <protection locked="0"/>
    </xf>
    <xf numFmtId="0" fontId="0" fillId="0" borderId="103" xfId="0" applyBorder="1" applyAlignment="1" applyProtection="1">
      <alignment vertical="top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 applyProtection="1">
      <alignment horizontal="center" vertical="center" wrapText="1"/>
      <protection locked="0"/>
    </xf>
    <xf numFmtId="0" fontId="20" fillId="0" borderId="83" xfId="0" applyFont="1" applyBorder="1" applyAlignment="1" applyProtection="1">
      <alignment horizontal="center" vertical="center" wrapText="1"/>
      <protection locked="0"/>
    </xf>
    <xf numFmtId="165" fontId="0" fillId="0" borderId="6" xfId="0" applyNumberFormat="1" applyBorder="1" applyAlignment="1" applyProtection="1">
      <alignment horizontal="left" wrapText="1"/>
      <protection locked="0"/>
    </xf>
    <xf numFmtId="165" fontId="0" fillId="0" borderId="19" xfId="0" applyNumberFormat="1" applyBorder="1" applyAlignment="1" applyProtection="1">
      <alignment horizontal="left" wrapText="1"/>
      <protection locked="0"/>
    </xf>
    <xf numFmtId="165" fontId="0" fillId="0" borderId="57" xfId="0" applyNumberFormat="1" applyBorder="1" applyAlignment="1" applyProtection="1">
      <alignment horizontal="left" wrapTex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9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97" xfId="0" applyFont="1" applyBorder="1" applyAlignment="1" applyProtection="1">
      <alignment horizontal="center"/>
      <protection locked="0"/>
    </xf>
    <xf numFmtId="0" fontId="2" fillId="0" borderId="83" xfId="0" applyFont="1" applyBorder="1" applyAlignment="1" applyProtection="1">
      <alignment horizontal="center"/>
      <protection locked="0"/>
    </xf>
    <xf numFmtId="165" fontId="12" fillId="0" borderId="4" xfId="0" applyNumberFormat="1" applyFont="1" applyBorder="1" applyAlignment="1" applyProtection="1">
      <alignment wrapText="1"/>
      <protection locked="0"/>
    </xf>
    <xf numFmtId="165" fontId="0" fillId="0" borderId="14" xfId="0" applyNumberFormat="1" applyBorder="1" applyAlignment="1" applyProtection="1">
      <alignment wrapText="1"/>
      <protection locked="0"/>
    </xf>
    <xf numFmtId="165" fontId="0" fillId="0" borderId="51" xfId="0" applyNumberFormat="1" applyBorder="1" applyAlignment="1" applyProtection="1">
      <alignment wrapText="1"/>
      <protection locked="0"/>
    </xf>
    <xf numFmtId="165" fontId="0" fillId="0" borderId="7" xfId="0" applyNumberFormat="1" applyBorder="1" applyAlignment="1" applyProtection="1">
      <alignment wrapText="1"/>
      <protection locked="0"/>
    </xf>
    <xf numFmtId="165" fontId="0" fillId="0" borderId="23" xfId="0" applyNumberFormat="1" applyBorder="1" applyAlignment="1" applyProtection="1">
      <alignment wrapText="1"/>
      <protection locked="0"/>
    </xf>
    <xf numFmtId="165" fontId="0" fillId="0" borderId="58" xfId="0" applyNumberFormat="1" applyBorder="1" applyAlignment="1" applyProtection="1">
      <alignment wrapText="1"/>
      <protection locked="0"/>
    </xf>
    <xf numFmtId="165" fontId="0" fillId="0" borderId="6" xfId="0" applyNumberFormat="1" applyBorder="1" applyAlignment="1" applyProtection="1">
      <alignment horizontal="center" wrapText="1"/>
      <protection locked="0"/>
    </xf>
    <xf numFmtId="165" fontId="0" fillId="0" borderId="19" xfId="0" applyNumberFormat="1" applyBorder="1" applyAlignment="1" applyProtection="1">
      <alignment horizontal="center" wrapText="1"/>
      <protection locked="0"/>
    </xf>
    <xf numFmtId="165" fontId="0" fillId="0" borderId="57" xfId="0" applyNumberFormat="1" applyBorder="1" applyAlignment="1" applyProtection="1">
      <alignment horizontal="center" wrapText="1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8" fillId="0" borderId="74" xfId="0" applyFont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horizontal="center"/>
      <protection locked="0"/>
    </xf>
    <xf numFmtId="0" fontId="21" fillId="0" borderId="50" xfId="0" applyFont="1" applyBorder="1" applyAlignment="1" applyProtection="1">
      <alignment horizontal="right"/>
    </xf>
    <xf numFmtId="0" fontId="21" fillId="0" borderId="97" xfId="0" applyFont="1" applyBorder="1" applyAlignment="1" applyProtection="1">
      <alignment horizontal="right"/>
    </xf>
    <xf numFmtId="0" fontId="21" fillId="0" borderId="83" xfId="0" applyFont="1" applyBorder="1" applyAlignment="1" applyProtection="1">
      <alignment horizontal="right"/>
    </xf>
    <xf numFmtId="0" fontId="12" fillId="0" borderId="146" xfId="0" applyFont="1" applyBorder="1" applyAlignment="1" applyProtection="1">
      <alignment horizontal="center" vertical="center" wrapText="1"/>
      <protection locked="0"/>
    </xf>
    <xf numFmtId="0" fontId="12" fillId="0" borderId="122" xfId="0" applyFont="1" applyBorder="1" applyAlignment="1" applyProtection="1">
      <alignment horizontal="center" vertical="center" wrapText="1"/>
      <protection locked="0"/>
    </xf>
    <xf numFmtId="0" fontId="12" fillId="0" borderId="144" xfId="0" applyFont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109" xfId="0" applyBorder="1" applyAlignment="1" applyProtection="1">
      <alignment vertical="center" wrapText="1"/>
      <protection locked="0"/>
    </xf>
    <xf numFmtId="0" fontId="0" fillId="0" borderId="110" xfId="0" applyBorder="1" applyAlignment="1" applyProtection="1">
      <alignment vertical="center" wrapText="1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97" xfId="0" applyFont="1" applyBorder="1" applyAlignment="1" applyProtection="1">
      <alignment horizontal="center"/>
      <protection locked="0"/>
    </xf>
    <xf numFmtId="0" fontId="6" fillId="0" borderId="83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vertical="center" wrapText="1"/>
      <protection locked="0"/>
    </xf>
    <xf numFmtId="0" fontId="0" fillId="0" borderId="101" xfId="0" applyBorder="1" applyAlignment="1" applyProtection="1">
      <alignment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51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8" fillId="0" borderId="71" xfId="0" applyFont="1" applyBorder="1" applyAlignment="1" applyProtection="1">
      <alignment horizontal="left"/>
      <protection locked="0"/>
    </xf>
    <xf numFmtId="0" fontId="8" fillId="0" borderId="74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vertical="top" wrapText="1"/>
      <protection locked="0"/>
    </xf>
    <xf numFmtId="0" fontId="21" fillId="0" borderId="57" xfId="0" applyFont="1" applyBorder="1" applyAlignment="1" applyProtection="1">
      <alignment vertical="top" wrapText="1"/>
      <protection locked="0"/>
    </xf>
    <xf numFmtId="10" fontId="0" fillId="0" borderId="107" xfId="0" applyNumberFormat="1" applyBorder="1" applyAlignment="1" applyProtection="1">
      <alignment horizontal="center"/>
      <protection hidden="1"/>
    </xf>
    <xf numFmtId="10" fontId="0" fillId="0" borderId="108" xfId="0" applyNumberFormat="1" applyBorder="1" applyAlignment="1" applyProtection="1">
      <alignment horizontal="center"/>
      <protection hidden="1"/>
    </xf>
    <xf numFmtId="10" fontId="6" fillId="0" borderId="50" xfId="0" applyNumberFormat="1" applyFont="1" applyBorder="1" applyAlignment="1" applyProtection="1">
      <alignment horizontal="center" vertical="center"/>
      <protection hidden="1"/>
    </xf>
    <xf numFmtId="10" fontId="6" fillId="0" borderId="97" xfId="0" applyNumberFormat="1" applyFont="1" applyBorder="1" applyAlignment="1" applyProtection="1">
      <alignment horizontal="center" vertical="center"/>
      <protection hidden="1"/>
    </xf>
    <xf numFmtId="10" fontId="6" fillId="0" borderId="83" xfId="0" applyNumberFormat="1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0" fontId="0" fillId="0" borderId="47" xfId="0" applyNumberFormat="1" applyBorder="1" applyAlignment="1" applyProtection="1">
      <alignment horizontal="center"/>
      <protection hidden="1"/>
    </xf>
    <xf numFmtId="10" fontId="0" fillId="0" borderId="53" xfId="0" applyNumberFormat="1" applyBorder="1" applyAlignment="1" applyProtection="1">
      <alignment horizontal="center"/>
      <protection hidden="1"/>
    </xf>
    <xf numFmtId="10" fontId="0" fillId="0" borderId="87" xfId="0" applyNumberFormat="1" applyBorder="1" applyAlignment="1" applyProtection="1">
      <alignment horizontal="center"/>
      <protection hidden="1"/>
    </xf>
    <xf numFmtId="10" fontId="0" fillId="0" borderId="98" xfId="0" applyNumberFormat="1" applyBorder="1" applyAlignment="1" applyProtection="1">
      <alignment horizontal="center"/>
      <protection hidden="1"/>
    </xf>
    <xf numFmtId="10" fontId="0" fillId="0" borderId="19" xfId="0" applyNumberFormat="1" applyBorder="1" applyAlignment="1" applyProtection="1">
      <alignment horizontal="center"/>
      <protection hidden="1"/>
    </xf>
    <xf numFmtId="10" fontId="0" fillId="0" borderId="57" xfId="0" applyNumberFormat="1" applyBorder="1" applyAlignment="1" applyProtection="1">
      <alignment horizontal="center"/>
      <protection hidden="1"/>
    </xf>
    <xf numFmtId="0" fontId="17" fillId="0" borderId="71" xfId="1" applyFont="1" applyBorder="1" applyAlignment="1" applyProtection="1">
      <alignment horizontal="right" vertical="center"/>
      <protection locked="0"/>
    </xf>
    <xf numFmtId="0" fontId="19" fillId="0" borderId="74" xfId="1" applyFont="1" applyBorder="1" applyAlignment="1" applyProtection="1">
      <alignment horizontal="right" vertical="center"/>
      <protection locked="0"/>
    </xf>
    <xf numFmtId="0" fontId="19" fillId="0" borderId="75" xfId="1" applyFont="1" applyBorder="1" applyAlignment="1" applyProtection="1">
      <alignment horizontal="right" vertic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7" fillId="0" borderId="44" xfId="1" applyFont="1" applyBorder="1" applyAlignment="1" applyProtection="1">
      <alignment horizontal="center" vertical="center"/>
      <protection locked="0"/>
    </xf>
    <xf numFmtId="0" fontId="19" fillId="0" borderId="41" xfId="1" applyFont="1" applyBorder="1" applyAlignment="1" applyProtection="1">
      <alignment horizontal="center" vertical="center"/>
      <protection locked="0"/>
    </xf>
    <xf numFmtId="0" fontId="17" fillId="0" borderId="52" xfId="1" applyFont="1" applyBorder="1" applyAlignment="1" applyProtection="1">
      <alignment horizontal="center" vertical="center"/>
      <protection locked="0"/>
    </xf>
    <xf numFmtId="0" fontId="17" fillId="0" borderId="44" xfId="1" applyFont="1" applyBorder="1" applyAlignment="1" applyProtection="1">
      <alignment horizontal="center" vertical="center" wrapText="1"/>
      <protection locked="0"/>
    </xf>
    <xf numFmtId="0" fontId="17" fillId="0" borderId="52" xfId="1" applyFont="1" applyBorder="1" applyAlignment="1" applyProtection="1">
      <alignment horizontal="center" vertical="center" wrapText="1"/>
      <protection locked="0"/>
    </xf>
  </cellXfs>
  <cellStyles count="3">
    <cellStyle name="Comma" xfId="2" builtinId="3"/>
    <cellStyle name="Normal" xfId="0" builtinId="0"/>
    <cellStyle name="ปกติ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0</xdr:rowOff>
    </xdr:from>
    <xdr:to>
      <xdr:col>4</xdr:col>
      <xdr:colOff>1095375</xdr:colOff>
      <xdr:row>0</xdr:row>
      <xdr:rowOff>0</xdr:rowOff>
    </xdr:to>
    <xdr:sp macro="" textlink="">
      <xdr:nvSpPr>
        <xdr:cNvPr id="20497" name="Line 1"/>
        <xdr:cNvSpPr>
          <a:spLocks noChangeShapeType="1"/>
        </xdr:cNvSpPr>
      </xdr:nvSpPr>
      <xdr:spPr bwMode="auto">
        <a:xfrm>
          <a:off x="619125" y="0"/>
          <a:ext cx="3286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0</xdr:row>
      <xdr:rowOff>0</xdr:rowOff>
    </xdr:from>
    <xdr:to>
      <xdr:col>11</xdr:col>
      <xdr:colOff>800100</xdr:colOff>
      <xdr:row>0</xdr:row>
      <xdr:rowOff>0</xdr:rowOff>
    </xdr:to>
    <xdr:sp macro="" textlink="">
      <xdr:nvSpPr>
        <xdr:cNvPr id="20498" name="Line 2"/>
        <xdr:cNvSpPr>
          <a:spLocks noChangeShapeType="1"/>
        </xdr:cNvSpPr>
      </xdr:nvSpPr>
      <xdr:spPr bwMode="auto">
        <a:xfrm>
          <a:off x="5238750" y="0"/>
          <a:ext cx="2743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0</xdr:row>
      <xdr:rowOff>0</xdr:rowOff>
    </xdr:from>
    <xdr:to>
      <xdr:col>4</xdr:col>
      <xdr:colOff>1095375</xdr:colOff>
      <xdr:row>0</xdr:row>
      <xdr:rowOff>0</xdr:rowOff>
    </xdr:to>
    <xdr:sp macro="" textlink="">
      <xdr:nvSpPr>
        <xdr:cNvPr id="20499" name="Line 3"/>
        <xdr:cNvSpPr>
          <a:spLocks noChangeShapeType="1"/>
        </xdr:cNvSpPr>
      </xdr:nvSpPr>
      <xdr:spPr bwMode="auto">
        <a:xfrm>
          <a:off x="581025" y="0"/>
          <a:ext cx="3324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276225</xdr:colOff>
      <xdr:row>0</xdr:row>
      <xdr:rowOff>0</xdr:rowOff>
    </xdr:from>
    <xdr:to>
      <xdr:col>12</xdr:col>
      <xdr:colOff>800100</xdr:colOff>
      <xdr:row>0</xdr:row>
      <xdr:rowOff>0</xdr:rowOff>
    </xdr:to>
    <xdr:sp macro="" textlink="">
      <xdr:nvSpPr>
        <xdr:cNvPr id="20500" name="Line 4"/>
        <xdr:cNvSpPr>
          <a:spLocks noChangeShapeType="1"/>
        </xdr:cNvSpPr>
      </xdr:nvSpPr>
      <xdr:spPr bwMode="auto">
        <a:xfrm>
          <a:off x="7086600" y="0"/>
          <a:ext cx="1476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0</xdr:row>
      <xdr:rowOff>0</xdr:rowOff>
    </xdr:from>
    <xdr:to>
      <xdr:col>12</xdr:col>
      <xdr:colOff>581025</xdr:colOff>
      <xdr:row>0</xdr:row>
      <xdr:rowOff>0</xdr:rowOff>
    </xdr:to>
    <xdr:sp macro="" textlink="">
      <xdr:nvSpPr>
        <xdr:cNvPr id="20501" name="Line 5"/>
        <xdr:cNvSpPr>
          <a:spLocks noChangeShapeType="1"/>
        </xdr:cNvSpPr>
      </xdr:nvSpPr>
      <xdr:spPr bwMode="auto">
        <a:xfrm>
          <a:off x="8315325" y="0"/>
          <a:ext cx="2476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638175</xdr:colOff>
      <xdr:row>32</xdr:row>
      <xdr:rowOff>276225</xdr:rowOff>
    </xdr:from>
    <xdr:to>
      <xdr:col>12</xdr:col>
      <xdr:colOff>857250</xdr:colOff>
      <xdr:row>33</xdr:row>
      <xdr:rowOff>238125</xdr:rowOff>
    </xdr:to>
    <xdr:sp macro="" textlink="">
      <xdr:nvSpPr>
        <xdr:cNvPr id="20486" name="Text Box 6"/>
        <xdr:cNvSpPr txBox="1">
          <a:spLocks noChangeArrowheads="1"/>
        </xdr:cNvSpPr>
      </xdr:nvSpPr>
      <xdr:spPr bwMode="auto">
        <a:xfrm>
          <a:off x="8562975" y="101060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(2)</a:t>
          </a:r>
          <a:endParaRPr lang="th-TH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487" name="Text Box 7"/>
        <xdr:cNvSpPr txBox="1">
          <a:spLocks noChangeArrowheads="1"/>
        </xdr:cNvSpPr>
      </xdr:nvSpPr>
      <xdr:spPr bwMode="auto">
        <a:xfrm>
          <a:off x="7981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(1)</a:t>
          </a:r>
          <a:endParaRPr lang="th-TH"/>
        </a:p>
      </xdr:txBody>
    </xdr:sp>
    <xdr:clientData/>
  </xdr:twoCellAnchor>
  <xdr:twoCellAnchor>
    <xdr:from>
      <xdr:col>11</xdr:col>
      <xdr:colOff>295275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20495" name="Text Box 15"/>
        <xdr:cNvSpPr txBox="1">
          <a:spLocks noChangeArrowheads="1"/>
        </xdr:cNvSpPr>
      </xdr:nvSpPr>
      <xdr:spPr bwMode="auto">
        <a:xfrm>
          <a:off x="769620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(1)</a:t>
          </a:r>
          <a:endParaRPr lang="th-TH"/>
        </a:p>
      </xdr:txBody>
    </xdr:sp>
    <xdr:clientData/>
  </xdr:twoCellAnchor>
  <xdr:twoCellAnchor>
    <xdr:from>
      <xdr:col>12</xdr:col>
      <xdr:colOff>257175</xdr:colOff>
      <xdr:row>32</xdr:row>
      <xdr:rowOff>304800</xdr:rowOff>
    </xdr:from>
    <xdr:to>
      <xdr:col>12</xdr:col>
      <xdr:colOff>552450</xdr:colOff>
      <xdr:row>33</xdr:row>
      <xdr:rowOff>266700</xdr:rowOff>
    </xdr:to>
    <xdr:sp macro="" textlink="">
      <xdr:nvSpPr>
        <xdr:cNvPr id="20496" name="Text Box 16"/>
        <xdr:cNvSpPr txBox="1">
          <a:spLocks noChangeArrowheads="1"/>
        </xdr:cNvSpPr>
      </xdr:nvSpPr>
      <xdr:spPr bwMode="auto">
        <a:xfrm>
          <a:off x="8239125" y="1013460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(2)</a:t>
          </a:r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13343" name="Line 1"/>
        <xdr:cNvSpPr>
          <a:spLocks noChangeShapeType="1"/>
        </xdr:cNvSpPr>
      </xdr:nvSpPr>
      <xdr:spPr bwMode="auto">
        <a:xfrm>
          <a:off x="314325" y="0"/>
          <a:ext cx="14287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0</xdr:row>
      <xdr:rowOff>0</xdr:rowOff>
    </xdr:from>
    <xdr:to>
      <xdr:col>9</xdr:col>
      <xdr:colOff>800100</xdr:colOff>
      <xdr:row>0</xdr:row>
      <xdr:rowOff>0</xdr:rowOff>
    </xdr:to>
    <xdr:sp macro="" textlink="">
      <xdr:nvSpPr>
        <xdr:cNvPr id="13344" name="Line 2"/>
        <xdr:cNvSpPr>
          <a:spLocks noChangeShapeType="1"/>
        </xdr:cNvSpPr>
      </xdr:nvSpPr>
      <xdr:spPr bwMode="auto">
        <a:xfrm>
          <a:off x="4200525" y="0"/>
          <a:ext cx="23812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13345" name="Line 3"/>
        <xdr:cNvSpPr>
          <a:spLocks noChangeShapeType="1"/>
        </xdr:cNvSpPr>
      </xdr:nvSpPr>
      <xdr:spPr bwMode="auto">
        <a:xfrm>
          <a:off x="314325" y="0"/>
          <a:ext cx="14287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276225</xdr:colOff>
      <xdr:row>0</xdr:row>
      <xdr:rowOff>0</xdr:rowOff>
    </xdr:from>
    <xdr:to>
      <xdr:col>10</xdr:col>
      <xdr:colOff>800100</xdr:colOff>
      <xdr:row>0</xdr:row>
      <xdr:rowOff>0</xdr:rowOff>
    </xdr:to>
    <xdr:sp macro="" textlink="">
      <xdr:nvSpPr>
        <xdr:cNvPr id="13346" name="Line 4"/>
        <xdr:cNvSpPr>
          <a:spLocks noChangeShapeType="1"/>
        </xdr:cNvSpPr>
      </xdr:nvSpPr>
      <xdr:spPr bwMode="auto">
        <a:xfrm>
          <a:off x="5543550" y="0"/>
          <a:ext cx="16954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657225</xdr:colOff>
      <xdr:row>0</xdr:row>
      <xdr:rowOff>0</xdr:rowOff>
    </xdr:to>
    <xdr:sp macro="" textlink="">
      <xdr:nvSpPr>
        <xdr:cNvPr id="13347" name="Line 5"/>
        <xdr:cNvSpPr>
          <a:spLocks noChangeShapeType="1"/>
        </xdr:cNvSpPr>
      </xdr:nvSpPr>
      <xdr:spPr bwMode="auto">
        <a:xfrm>
          <a:off x="6915150" y="0"/>
          <a:ext cx="323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 macro="" textlink="">
      <xdr:nvSpPr>
        <xdr:cNvPr id="13348" name="Line 6"/>
        <xdr:cNvSpPr>
          <a:spLocks noChangeShapeType="1"/>
        </xdr:cNvSpPr>
      </xdr:nvSpPr>
      <xdr:spPr bwMode="auto">
        <a:xfrm>
          <a:off x="9134475" y="80105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38</xdr:row>
      <xdr:rowOff>228600</xdr:rowOff>
    </xdr:from>
    <xdr:to>
      <xdr:col>11</xdr:col>
      <xdr:colOff>1200150</xdr:colOff>
      <xdr:row>39</xdr:row>
      <xdr:rowOff>219075</xdr:rowOff>
    </xdr:to>
    <xdr:sp macro="" textlink="">
      <xdr:nvSpPr>
        <xdr:cNvPr id="13332" name="Text Box 20"/>
        <xdr:cNvSpPr txBox="1">
          <a:spLocks noChangeArrowheads="1"/>
        </xdr:cNvSpPr>
      </xdr:nvSpPr>
      <xdr:spPr bwMode="auto">
        <a:xfrm>
          <a:off x="8877300" y="7248525"/>
          <a:ext cx="219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(3)</a:t>
          </a:r>
          <a:endParaRPr lang="th-TH"/>
        </a:p>
      </xdr:txBody>
    </xdr:sp>
    <xdr:clientData/>
  </xdr:twoCellAnchor>
  <xdr:twoCellAnchor>
    <xdr:from>
      <xdr:col>11</xdr:col>
      <xdr:colOff>819150</xdr:colOff>
      <xdr:row>41</xdr:row>
      <xdr:rowOff>0</xdr:rowOff>
    </xdr:from>
    <xdr:to>
      <xdr:col>11</xdr:col>
      <xdr:colOff>1038225</xdr:colOff>
      <xdr:row>41</xdr:row>
      <xdr:rowOff>0</xdr:rowOff>
    </xdr:to>
    <xdr:sp macro="" textlink="">
      <xdr:nvSpPr>
        <xdr:cNvPr id="13333" name="Text Box 21"/>
        <xdr:cNvSpPr txBox="1">
          <a:spLocks noChangeArrowheads="1"/>
        </xdr:cNvSpPr>
      </xdr:nvSpPr>
      <xdr:spPr bwMode="auto">
        <a:xfrm>
          <a:off x="8715375" y="80105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(5)</a:t>
          </a:r>
          <a:endParaRPr lang="th-TH"/>
        </a:p>
      </xdr:txBody>
    </xdr:sp>
    <xdr:clientData/>
  </xdr:twoCellAnchor>
  <xdr:twoCellAnchor>
    <xdr:from>
      <xdr:col>11</xdr:col>
      <xdr:colOff>819150</xdr:colOff>
      <xdr:row>41</xdr:row>
      <xdr:rowOff>0</xdr:rowOff>
    </xdr:from>
    <xdr:to>
      <xdr:col>11</xdr:col>
      <xdr:colOff>1038225</xdr:colOff>
      <xdr:row>41</xdr:row>
      <xdr:rowOff>0</xdr:rowOff>
    </xdr:to>
    <xdr:sp macro="" textlink="">
      <xdr:nvSpPr>
        <xdr:cNvPr id="13337" name="Text Box 25"/>
        <xdr:cNvSpPr txBox="1">
          <a:spLocks noChangeArrowheads="1"/>
        </xdr:cNvSpPr>
      </xdr:nvSpPr>
      <xdr:spPr bwMode="auto">
        <a:xfrm>
          <a:off x="8715375" y="80105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(4)</a:t>
          </a:r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22542" name="Line 1"/>
        <xdr:cNvSpPr>
          <a:spLocks noChangeShapeType="1"/>
        </xdr:cNvSpPr>
      </xdr:nvSpPr>
      <xdr:spPr bwMode="auto">
        <a:xfrm>
          <a:off x="114300" y="0"/>
          <a:ext cx="11334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2543" name="Line 2"/>
        <xdr:cNvSpPr>
          <a:spLocks noChangeShapeType="1"/>
        </xdr:cNvSpPr>
      </xdr:nvSpPr>
      <xdr:spPr bwMode="auto">
        <a:xfrm>
          <a:off x="4629150" y="0"/>
          <a:ext cx="1181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22544" name="Line 3"/>
        <xdr:cNvSpPr>
          <a:spLocks noChangeShapeType="1"/>
        </xdr:cNvSpPr>
      </xdr:nvSpPr>
      <xdr:spPr bwMode="auto">
        <a:xfrm>
          <a:off x="114300" y="0"/>
          <a:ext cx="11334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800100</xdr:colOff>
      <xdr:row>0</xdr:row>
      <xdr:rowOff>0</xdr:rowOff>
    </xdr:to>
    <xdr:sp macro="" textlink="">
      <xdr:nvSpPr>
        <xdr:cNvPr id="22545" name="Line 4"/>
        <xdr:cNvSpPr>
          <a:spLocks noChangeShapeType="1"/>
        </xdr:cNvSpPr>
      </xdr:nvSpPr>
      <xdr:spPr bwMode="auto">
        <a:xfrm>
          <a:off x="4905375" y="0"/>
          <a:ext cx="16192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333375</xdr:colOff>
      <xdr:row>0</xdr:row>
      <xdr:rowOff>0</xdr:rowOff>
    </xdr:from>
    <xdr:to>
      <xdr:col>5</xdr:col>
      <xdr:colOff>714375</xdr:colOff>
      <xdr:row>0</xdr:row>
      <xdr:rowOff>0</xdr:rowOff>
    </xdr:to>
    <xdr:sp macro="" textlink="">
      <xdr:nvSpPr>
        <xdr:cNvPr id="22546" name="Line 5"/>
        <xdr:cNvSpPr>
          <a:spLocks noChangeShapeType="1"/>
        </xdr:cNvSpPr>
      </xdr:nvSpPr>
      <xdr:spPr bwMode="auto">
        <a:xfrm>
          <a:off x="6143625" y="0"/>
          <a:ext cx="381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547" name="Line 6"/>
        <xdr:cNvSpPr>
          <a:spLocks noChangeShapeType="1"/>
        </xdr:cNvSpPr>
      </xdr:nvSpPr>
      <xdr:spPr bwMode="auto">
        <a:xfrm>
          <a:off x="8934450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714375</xdr:colOff>
      <xdr:row>0</xdr:row>
      <xdr:rowOff>0</xdr:rowOff>
    </xdr:to>
    <xdr:sp macro="" textlink="" fLocksText="0">
      <xdr:nvSpPr>
        <xdr:cNvPr id="22548" name="Rectangle 9"/>
        <xdr:cNvSpPr>
          <a:spLocks noChangeArrowheads="1"/>
        </xdr:cNvSpPr>
      </xdr:nvSpPr>
      <xdr:spPr bwMode="auto">
        <a:xfrm>
          <a:off x="7905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152400</xdr:colOff>
      <xdr:row>0</xdr:row>
      <xdr:rowOff>0</xdr:rowOff>
    </xdr:from>
    <xdr:to>
      <xdr:col>0</xdr:col>
      <xdr:colOff>114300</xdr:colOff>
      <xdr:row>0</xdr:row>
      <xdr:rowOff>0</xdr:rowOff>
    </xdr:to>
    <xdr:sp macro="" textlink="" fLocksText="0">
      <xdr:nvSpPr>
        <xdr:cNvPr id="22549" name="Rectangle 10"/>
        <xdr:cNvSpPr>
          <a:spLocks noChangeArrowheads="1"/>
        </xdr:cNvSpPr>
      </xdr:nvSpPr>
      <xdr:spPr bwMode="auto">
        <a:xfrm>
          <a:off x="1143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819150</xdr:colOff>
      <xdr:row>0</xdr:row>
      <xdr:rowOff>0</xdr:rowOff>
    </xdr:from>
    <xdr:to>
      <xdr:col>8</xdr:col>
      <xdr:colOff>847725</xdr:colOff>
      <xdr:row>0</xdr:row>
      <xdr:rowOff>0</xdr:rowOff>
    </xdr:to>
    <xdr:sp macro="" textlink="">
      <xdr:nvSpPr>
        <xdr:cNvPr id="22539" name="Text Box 11"/>
        <xdr:cNvSpPr txBox="1">
          <a:spLocks noChangeArrowheads="1"/>
        </xdr:cNvSpPr>
      </xdr:nvSpPr>
      <xdr:spPr bwMode="auto">
        <a:xfrm>
          <a:off x="8905875" y="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(3)</a:t>
          </a:r>
          <a:endParaRPr lang="th-TH"/>
        </a:p>
      </xdr:txBody>
    </xdr:sp>
    <xdr:clientData/>
  </xdr:twoCellAnchor>
  <xdr:twoCellAnchor>
    <xdr:from>
      <xdr:col>8</xdr:col>
      <xdr:colOff>819150</xdr:colOff>
      <xdr:row>43</xdr:row>
      <xdr:rowOff>0</xdr:rowOff>
    </xdr:from>
    <xdr:to>
      <xdr:col>8</xdr:col>
      <xdr:colOff>847725</xdr:colOff>
      <xdr:row>43</xdr:row>
      <xdr:rowOff>0</xdr:rowOff>
    </xdr:to>
    <xdr:sp macro="" textlink="">
      <xdr:nvSpPr>
        <xdr:cNvPr id="22540" name="Text Box 12"/>
        <xdr:cNvSpPr txBox="1">
          <a:spLocks noChangeArrowheads="1"/>
        </xdr:cNvSpPr>
      </xdr:nvSpPr>
      <xdr:spPr bwMode="auto">
        <a:xfrm>
          <a:off x="8905875" y="133921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(5)</a:t>
          </a:r>
          <a:endParaRPr lang="th-TH"/>
        </a:p>
      </xdr:txBody>
    </xdr:sp>
    <xdr:clientData/>
  </xdr:twoCellAnchor>
  <xdr:twoCellAnchor>
    <xdr:from>
      <xdr:col>8</xdr:col>
      <xdr:colOff>628650</xdr:colOff>
      <xdr:row>41</xdr:row>
      <xdr:rowOff>247650</xdr:rowOff>
    </xdr:from>
    <xdr:to>
      <xdr:col>8</xdr:col>
      <xdr:colOff>838200</xdr:colOff>
      <xdr:row>42</xdr:row>
      <xdr:rowOff>200025</xdr:rowOff>
    </xdr:to>
    <xdr:sp macro="" textlink="">
      <xdr:nvSpPr>
        <xdr:cNvPr id="22541" name="Text Box 13"/>
        <xdr:cNvSpPr txBox="1">
          <a:spLocks noChangeArrowheads="1"/>
        </xdr:cNvSpPr>
      </xdr:nvSpPr>
      <xdr:spPr bwMode="auto">
        <a:xfrm>
          <a:off x="8715375" y="1283970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(4)</a:t>
          </a:r>
          <a:endParaRPr lang="th-T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19470" name="Line 1"/>
        <xdr:cNvSpPr>
          <a:spLocks noChangeShapeType="1"/>
        </xdr:cNvSpPr>
      </xdr:nvSpPr>
      <xdr:spPr bwMode="auto">
        <a:xfrm>
          <a:off x="114300" y="0"/>
          <a:ext cx="1200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71" name="Line 2"/>
        <xdr:cNvSpPr>
          <a:spLocks noChangeShapeType="1"/>
        </xdr:cNvSpPr>
      </xdr:nvSpPr>
      <xdr:spPr bwMode="auto">
        <a:xfrm>
          <a:off x="6029325" y="0"/>
          <a:ext cx="1714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19472" name="Line 3"/>
        <xdr:cNvSpPr>
          <a:spLocks noChangeShapeType="1"/>
        </xdr:cNvSpPr>
      </xdr:nvSpPr>
      <xdr:spPr bwMode="auto">
        <a:xfrm>
          <a:off x="114300" y="0"/>
          <a:ext cx="1200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800100</xdr:colOff>
      <xdr:row>0</xdr:row>
      <xdr:rowOff>0</xdr:rowOff>
    </xdr:to>
    <xdr:sp macro="" textlink="">
      <xdr:nvSpPr>
        <xdr:cNvPr id="19473" name="Line 4"/>
        <xdr:cNvSpPr>
          <a:spLocks noChangeShapeType="1"/>
        </xdr:cNvSpPr>
      </xdr:nvSpPr>
      <xdr:spPr bwMode="auto">
        <a:xfrm>
          <a:off x="6305550" y="0"/>
          <a:ext cx="2219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333375</xdr:colOff>
      <xdr:row>0</xdr:row>
      <xdr:rowOff>0</xdr:rowOff>
    </xdr:from>
    <xdr:to>
      <xdr:col>5</xdr:col>
      <xdr:colOff>714375</xdr:colOff>
      <xdr:row>0</xdr:row>
      <xdr:rowOff>0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8077200" y="0"/>
          <a:ext cx="381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94392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781050</xdr:colOff>
      <xdr:row>0</xdr:row>
      <xdr:rowOff>0</xdr:rowOff>
    </xdr:to>
    <xdr:sp macro="" textlink="" fLocksText="0">
      <xdr:nvSpPr>
        <xdr:cNvPr id="19476" name="Rectangle 9"/>
        <xdr:cNvSpPr>
          <a:spLocks noChangeArrowheads="1"/>
        </xdr:cNvSpPr>
      </xdr:nvSpPr>
      <xdr:spPr bwMode="auto">
        <a:xfrm>
          <a:off x="790575" y="0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 fLocksText="0">
      <xdr:nvSpPr>
        <xdr:cNvPr id="19477" name="Rectangle 10"/>
        <xdr:cNvSpPr>
          <a:spLocks noChangeArrowheads="1"/>
        </xdr:cNvSpPr>
      </xdr:nvSpPr>
      <xdr:spPr bwMode="auto">
        <a:xfrm>
          <a:off x="1143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</xdr:col>
      <xdr:colOff>819150</xdr:colOff>
      <xdr:row>0</xdr:row>
      <xdr:rowOff>0</xdr:rowOff>
    </xdr:from>
    <xdr:to>
      <xdr:col>6</xdr:col>
      <xdr:colOff>914400</xdr:colOff>
      <xdr:row>0</xdr:row>
      <xdr:rowOff>0</xdr:rowOff>
    </xdr:to>
    <xdr:sp macro="" textlink="">
      <xdr:nvSpPr>
        <xdr:cNvPr id="19467" name="Text Box 11"/>
        <xdr:cNvSpPr txBox="1">
          <a:spLocks noChangeArrowheads="1"/>
        </xdr:cNvSpPr>
      </xdr:nvSpPr>
      <xdr:spPr bwMode="auto">
        <a:xfrm>
          <a:off x="9344025" y="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(3)</a:t>
          </a:r>
          <a:endParaRPr lang="th-TH"/>
        </a:p>
      </xdr:txBody>
    </xdr:sp>
    <xdr:clientData/>
  </xdr:twoCellAnchor>
  <xdr:twoCellAnchor>
    <xdr:from>
      <xdr:col>6</xdr:col>
      <xdr:colOff>685800</xdr:colOff>
      <xdr:row>44</xdr:row>
      <xdr:rowOff>247650</xdr:rowOff>
    </xdr:from>
    <xdr:to>
      <xdr:col>7</xdr:col>
      <xdr:colOff>0</xdr:colOff>
      <xdr:row>45</xdr:row>
      <xdr:rowOff>171450</xdr:rowOff>
    </xdr:to>
    <xdr:sp macro="" textlink="">
      <xdr:nvSpPr>
        <xdr:cNvPr id="19468" name="Text Box 12"/>
        <xdr:cNvSpPr txBox="1">
          <a:spLocks noChangeArrowheads="1"/>
        </xdr:cNvSpPr>
      </xdr:nvSpPr>
      <xdr:spPr bwMode="auto">
        <a:xfrm>
          <a:off x="9210675" y="131730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(5)</a:t>
          </a:r>
          <a:endParaRPr lang="th-TH"/>
        </a:p>
      </xdr:txBody>
    </xdr:sp>
    <xdr:clientData/>
  </xdr:twoCellAnchor>
  <xdr:twoCellAnchor>
    <xdr:from>
      <xdr:col>6</xdr:col>
      <xdr:colOff>819150</xdr:colOff>
      <xdr:row>2</xdr:row>
      <xdr:rowOff>0</xdr:rowOff>
    </xdr:from>
    <xdr:to>
      <xdr:col>6</xdr:col>
      <xdr:colOff>914400</xdr:colOff>
      <xdr:row>2</xdr:row>
      <xdr:rowOff>0</xdr:rowOff>
    </xdr:to>
    <xdr:sp macro="" textlink="">
      <xdr:nvSpPr>
        <xdr:cNvPr id="19469" name="Text Box 13"/>
        <xdr:cNvSpPr txBox="1">
          <a:spLocks noChangeArrowheads="1"/>
        </xdr:cNvSpPr>
      </xdr:nvSpPr>
      <xdr:spPr bwMode="auto">
        <a:xfrm>
          <a:off x="9344025" y="111442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(4)</a:t>
          </a:r>
          <a:endParaRPr lang="th-T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1</xdr:col>
      <xdr:colOff>257175</xdr:colOff>
      <xdr:row>0</xdr:row>
      <xdr:rowOff>0</xdr:rowOff>
    </xdr:to>
    <xdr:sp macro="" textlink="">
      <xdr:nvSpPr>
        <xdr:cNvPr id="15370" name="Rectangle 4"/>
        <xdr:cNvSpPr>
          <a:spLocks noChangeArrowheads="1"/>
        </xdr:cNvSpPr>
      </xdr:nvSpPr>
      <xdr:spPr bwMode="auto">
        <a:xfrm>
          <a:off x="2476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333375</xdr:colOff>
      <xdr:row>0</xdr:row>
      <xdr:rowOff>0</xdr:rowOff>
    </xdr:to>
    <xdr:sp macro="" textlink="">
      <xdr:nvSpPr>
        <xdr:cNvPr id="15371" name="Rectangle 5"/>
        <xdr:cNvSpPr>
          <a:spLocks noChangeArrowheads="1"/>
        </xdr:cNvSpPr>
      </xdr:nvSpPr>
      <xdr:spPr bwMode="auto">
        <a:xfrm>
          <a:off x="10096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952500</xdr:colOff>
      <xdr:row>27</xdr:row>
      <xdr:rowOff>228600</xdr:rowOff>
    </xdr:from>
    <xdr:to>
      <xdr:col>10</xdr:col>
      <xdr:colOff>1171575</xdr:colOff>
      <xdr:row>28</xdr:row>
      <xdr:rowOff>219075</xdr:rowOff>
    </xdr:to>
    <xdr:sp macro="" textlink="">
      <xdr:nvSpPr>
        <xdr:cNvPr id="15368" name="Text Box 8"/>
        <xdr:cNvSpPr txBox="1">
          <a:spLocks noChangeArrowheads="1"/>
        </xdr:cNvSpPr>
      </xdr:nvSpPr>
      <xdr:spPr bwMode="auto">
        <a:xfrm>
          <a:off x="8448675" y="75057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(5)</a:t>
          </a:r>
          <a:endParaRPr lang="th-TH"/>
        </a:p>
      </xdr:txBody>
    </xdr:sp>
    <xdr:clientData/>
  </xdr:twoCellAnchor>
  <xdr:twoCellAnchor>
    <xdr:from>
      <xdr:col>10</xdr:col>
      <xdr:colOff>695325</xdr:colOff>
      <xdr:row>27</xdr:row>
      <xdr:rowOff>200025</xdr:rowOff>
    </xdr:from>
    <xdr:to>
      <xdr:col>11</xdr:col>
      <xdr:colOff>0</xdr:colOff>
      <xdr:row>28</xdr:row>
      <xdr:rowOff>209550</xdr:rowOff>
    </xdr:to>
    <xdr:sp macro="" textlink="">
      <xdr:nvSpPr>
        <xdr:cNvPr id="15369" name="Text Box 9"/>
        <xdr:cNvSpPr txBox="1">
          <a:spLocks noChangeArrowheads="1"/>
        </xdr:cNvSpPr>
      </xdr:nvSpPr>
      <xdr:spPr bwMode="auto">
        <a:xfrm>
          <a:off x="8229600" y="7477125"/>
          <a:ext cx="219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(6)</a:t>
          </a:r>
          <a:endParaRPr lang="th-TH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266700</xdr:colOff>
      <xdr:row>0</xdr:row>
      <xdr:rowOff>0</xdr:rowOff>
    </xdr:to>
    <xdr:sp macro="" textlink="">
      <xdr:nvSpPr>
        <xdr:cNvPr id="16455" name="Rectangle 1"/>
        <xdr:cNvSpPr>
          <a:spLocks noChangeArrowheads="1"/>
        </xdr:cNvSpPr>
      </xdr:nvSpPr>
      <xdr:spPr bwMode="auto">
        <a:xfrm>
          <a:off x="25717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304800</xdr:colOff>
      <xdr:row>0</xdr:row>
      <xdr:rowOff>0</xdr:rowOff>
    </xdr:to>
    <xdr:sp macro="" textlink="">
      <xdr:nvSpPr>
        <xdr:cNvPr id="16456" name="Rectangle 2"/>
        <xdr:cNvSpPr>
          <a:spLocks noChangeArrowheads="1"/>
        </xdr:cNvSpPr>
      </xdr:nvSpPr>
      <xdr:spPr bwMode="auto">
        <a:xfrm>
          <a:off x="6667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239125" y="12734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เจ้าของข้อมูล</a:t>
          </a:r>
        </a:p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1343025</xdr:colOff>
      <xdr:row>70</xdr:row>
      <xdr:rowOff>0</xdr:rowOff>
    </xdr:from>
    <xdr:to>
      <xdr:col>2</xdr:col>
      <xdr:colOff>2114550</xdr:colOff>
      <xdr:row>70</xdr:row>
      <xdr:rowOff>0</xdr:rowOff>
    </xdr:to>
    <xdr:sp macro="" textlink="">
      <xdr:nvSpPr>
        <xdr:cNvPr id="16407" name="Text Box 23"/>
        <xdr:cNvSpPr txBox="1">
          <a:spLocks noChangeArrowheads="1"/>
        </xdr:cNvSpPr>
      </xdr:nvSpPr>
      <xdr:spPr bwMode="auto">
        <a:xfrm>
          <a:off x="1828800" y="127349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(6)</a:t>
          </a:r>
          <a:endParaRPr lang="th-TH"/>
        </a:p>
      </xdr:txBody>
    </xdr:sp>
    <xdr:clientData/>
  </xdr:twoCellAnchor>
  <xdr:twoCellAnchor>
    <xdr:from>
      <xdr:col>2</xdr:col>
      <xdr:colOff>1343025</xdr:colOff>
      <xdr:row>70</xdr:row>
      <xdr:rowOff>0</xdr:rowOff>
    </xdr:from>
    <xdr:to>
      <xdr:col>2</xdr:col>
      <xdr:colOff>2124075</xdr:colOff>
      <xdr:row>70</xdr:row>
      <xdr:rowOff>0</xdr:rowOff>
    </xdr:to>
    <xdr:sp macro="" textlink="">
      <xdr:nvSpPr>
        <xdr:cNvPr id="16408" name="Text Box 24"/>
        <xdr:cNvSpPr txBox="1">
          <a:spLocks noChangeArrowheads="1"/>
        </xdr:cNvSpPr>
      </xdr:nvSpPr>
      <xdr:spPr bwMode="auto">
        <a:xfrm>
          <a:off x="1828800" y="1273492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52</a:t>
          </a:r>
          <a:endParaRPr lang="th-TH"/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16412" name="Text Box 28"/>
        <xdr:cNvSpPr txBox="1">
          <a:spLocks noChangeArrowheads="1"/>
        </xdr:cNvSpPr>
      </xdr:nvSpPr>
      <xdr:spPr bwMode="auto">
        <a:xfrm>
          <a:off x="4067175" y="12734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9525</xdr:colOff>
      <xdr:row>70</xdr:row>
      <xdr:rowOff>0</xdr:rowOff>
    </xdr:to>
    <xdr:sp macro="" textlink="">
      <xdr:nvSpPr>
        <xdr:cNvPr id="16414" name="Text Box 30"/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9525</xdr:colOff>
      <xdr:row>70</xdr:row>
      <xdr:rowOff>0</xdr:rowOff>
    </xdr:to>
    <xdr:sp macro="" textlink="">
      <xdr:nvSpPr>
        <xdr:cNvPr id="16415" name="Text Box 31"/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19050</xdr:colOff>
      <xdr:row>70</xdr:row>
      <xdr:rowOff>0</xdr:rowOff>
    </xdr:from>
    <xdr:to>
      <xdr:col>4</xdr:col>
      <xdr:colOff>238125</xdr:colOff>
      <xdr:row>70</xdr:row>
      <xdr:rowOff>0</xdr:rowOff>
    </xdr:to>
    <xdr:sp macro="" textlink="">
      <xdr:nvSpPr>
        <xdr:cNvPr id="16419" name="Text Box 35"/>
        <xdr:cNvSpPr txBox="1">
          <a:spLocks noChangeArrowheads="1"/>
        </xdr:cNvSpPr>
      </xdr:nvSpPr>
      <xdr:spPr bwMode="auto">
        <a:xfrm>
          <a:off x="5400675" y="127349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4</xdr:col>
      <xdr:colOff>19050</xdr:colOff>
      <xdr:row>70</xdr:row>
      <xdr:rowOff>0</xdr:rowOff>
    </xdr:from>
    <xdr:to>
      <xdr:col>4</xdr:col>
      <xdr:colOff>285750</xdr:colOff>
      <xdr:row>70</xdr:row>
      <xdr:rowOff>0</xdr:rowOff>
    </xdr:to>
    <xdr:sp macro="" textlink="">
      <xdr:nvSpPr>
        <xdr:cNvPr id="16420" name="Text Box 36"/>
        <xdr:cNvSpPr txBox="1">
          <a:spLocks noChangeArrowheads="1"/>
        </xdr:cNvSpPr>
      </xdr:nvSpPr>
      <xdr:spPr bwMode="auto">
        <a:xfrm>
          <a:off x="5400675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4</xdr:col>
      <xdr:colOff>38100</xdr:colOff>
      <xdr:row>70</xdr:row>
      <xdr:rowOff>0</xdr:rowOff>
    </xdr:from>
    <xdr:to>
      <xdr:col>4</xdr:col>
      <xdr:colOff>200025</xdr:colOff>
      <xdr:row>70</xdr:row>
      <xdr:rowOff>0</xdr:rowOff>
    </xdr:to>
    <xdr:sp macro="" textlink="">
      <xdr:nvSpPr>
        <xdr:cNvPr id="16465" name="Line 39"/>
        <xdr:cNvSpPr>
          <a:spLocks noChangeShapeType="1"/>
        </xdr:cNvSpPr>
      </xdr:nvSpPr>
      <xdr:spPr bwMode="auto">
        <a:xfrm>
          <a:off x="5419725" y="127349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247650</xdr:colOff>
      <xdr:row>70</xdr:row>
      <xdr:rowOff>0</xdr:rowOff>
    </xdr:to>
    <xdr:sp macro="" textlink="">
      <xdr:nvSpPr>
        <xdr:cNvPr id="16430" name="Text Box 46"/>
        <xdr:cNvSpPr txBox="1">
          <a:spLocks noChangeArrowheads="1"/>
        </xdr:cNvSpPr>
      </xdr:nvSpPr>
      <xdr:spPr bwMode="auto">
        <a:xfrm>
          <a:off x="5391150" y="127349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285750</xdr:colOff>
      <xdr:row>70</xdr:row>
      <xdr:rowOff>0</xdr:rowOff>
    </xdr:to>
    <xdr:sp macro="" textlink="">
      <xdr:nvSpPr>
        <xdr:cNvPr id="16431" name="Text Box 47"/>
        <xdr:cNvSpPr txBox="1">
          <a:spLocks noChangeArrowheads="1"/>
        </xdr:cNvSpPr>
      </xdr:nvSpPr>
      <xdr:spPr bwMode="auto">
        <a:xfrm>
          <a:off x="5391150" y="127349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4</xdr:col>
      <xdr:colOff>38100</xdr:colOff>
      <xdr:row>70</xdr:row>
      <xdr:rowOff>0</xdr:rowOff>
    </xdr:from>
    <xdr:to>
      <xdr:col>4</xdr:col>
      <xdr:colOff>180975</xdr:colOff>
      <xdr:row>70</xdr:row>
      <xdr:rowOff>0</xdr:rowOff>
    </xdr:to>
    <xdr:sp macro="" textlink="">
      <xdr:nvSpPr>
        <xdr:cNvPr id="16468" name="Line 48"/>
        <xdr:cNvSpPr>
          <a:spLocks noChangeShapeType="1"/>
        </xdr:cNvSpPr>
      </xdr:nvSpPr>
      <xdr:spPr bwMode="auto">
        <a:xfrm>
          <a:off x="5419725" y="127349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1085850</xdr:colOff>
      <xdr:row>70</xdr:row>
      <xdr:rowOff>0</xdr:rowOff>
    </xdr:from>
    <xdr:to>
      <xdr:col>3</xdr:col>
      <xdr:colOff>1304925</xdr:colOff>
      <xdr:row>70</xdr:row>
      <xdr:rowOff>0</xdr:rowOff>
    </xdr:to>
    <xdr:sp macro="" textlink="">
      <xdr:nvSpPr>
        <xdr:cNvPr id="16445" name="Text Box 61"/>
        <xdr:cNvSpPr txBox="1">
          <a:spLocks noChangeArrowheads="1"/>
        </xdr:cNvSpPr>
      </xdr:nvSpPr>
      <xdr:spPr bwMode="auto">
        <a:xfrm>
          <a:off x="5153025" y="127349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3</xdr:col>
      <xdr:colOff>1076325</xdr:colOff>
      <xdr:row>70</xdr:row>
      <xdr:rowOff>0</xdr:rowOff>
    </xdr:from>
    <xdr:to>
      <xdr:col>3</xdr:col>
      <xdr:colOff>1295400</xdr:colOff>
      <xdr:row>70</xdr:row>
      <xdr:rowOff>0</xdr:rowOff>
    </xdr:to>
    <xdr:sp macro="" textlink="">
      <xdr:nvSpPr>
        <xdr:cNvPr id="16446" name="Text Box 62"/>
        <xdr:cNvSpPr txBox="1">
          <a:spLocks noChangeArrowheads="1"/>
        </xdr:cNvSpPr>
      </xdr:nvSpPr>
      <xdr:spPr bwMode="auto">
        <a:xfrm>
          <a:off x="5143500" y="127349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3</xdr:col>
      <xdr:colOff>1038225</xdr:colOff>
      <xdr:row>70</xdr:row>
      <xdr:rowOff>0</xdr:rowOff>
    </xdr:from>
    <xdr:to>
      <xdr:col>3</xdr:col>
      <xdr:colOff>1304925</xdr:colOff>
      <xdr:row>70</xdr:row>
      <xdr:rowOff>0</xdr:rowOff>
    </xdr:to>
    <xdr:sp macro="" textlink="">
      <xdr:nvSpPr>
        <xdr:cNvPr id="16447" name="Text Box 63"/>
        <xdr:cNvSpPr txBox="1">
          <a:spLocks noChangeArrowheads="1"/>
        </xdr:cNvSpPr>
      </xdr:nvSpPr>
      <xdr:spPr bwMode="auto">
        <a:xfrm>
          <a:off x="5105400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9525</xdr:colOff>
      <xdr:row>70</xdr:row>
      <xdr:rowOff>0</xdr:rowOff>
    </xdr:to>
    <xdr:sp macro="" textlink="">
      <xdr:nvSpPr>
        <xdr:cNvPr id="16449" name="Text Box 65"/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247650</xdr:colOff>
      <xdr:row>70</xdr:row>
      <xdr:rowOff>0</xdr:rowOff>
    </xdr:to>
    <xdr:sp macro="" textlink="">
      <xdr:nvSpPr>
        <xdr:cNvPr id="16450" name="Text Box 66"/>
        <xdr:cNvSpPr txBox="1">
          <a:spLocks noChangeArrowheads="1"/>
        </xdr:cNvSpPr>
      </xdr:nvSpPr>
      <xdr:spPr bwMode="auto">
        <a:xfrm>
          <a:off x="5391150" y="127349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285750</xdr:colOff>
      <xdr:row>70</xdr:row>
      <xdr:rowOff>0</xdr:rowOff>
    </xdr:to>
    <xdr:sp macro="" textlink="">
      <xdr:nvSpPr>
        <xdr:cNvPr id="16451" name="Text Box 67"/>
        <xdr:cNvSpPr txBox="1">
          <a:spLocks noChangeArrowheads="1"/>
        </xdr:cNvSpPr>
      </xdr:nvSpPr>
      <xdr:spPr bwMode="auto">
        <a:xfrm>
          <a:off x="5391150" y="127349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4</xdr:col>
      <xdr:colOff>38100</xdr:colOff>
      <xdr:row>70</xdr:row>
      <xdr:rowOff>0</xdr:rowOff>
    </xdr:from>
    <xdr:to>
      <xdr:col>4</xdr:col>
      <xdr:colOff>180975</xdr:colOff>
      <xdr:row>70</xdr:row>
      <xdr:rowOff>0</xdr:rowOff>
    </xdr:to>
    <xdr:sp macro="" textlink="">
      <xdr:nvSpPr>
        <xdr:cNvPr id="16475" name="Line 68"/>
        <xdr:cNvSpPr>
          <a:spLocks noChangeShapeType="1"/>
        </xdr:cNvSpPr>
      </xdr:nvSpPr>
      <xdr:spPr bwMode="auto">
        <a:xfrm>
          <a:off x="5419725" y="127349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1038225</xdr:colOff>
      <xdr:row>70</xdr:row>
      <xdr:rowOff>0</xdr:rowOff>
    </xdr:from>
    <xdr:to>
      <xdr:col>3</xdr:col>
      <xdr:colOff>1304925</xdr:colOff>
      <xdr:row>70</xdr:row>
      <xdr:rowOff>0</xdr:rowOff>
    </xdr:to>
    <xdr:sp macro="" textlink="">
      <xdr:nvSpPr>
        <xdr:cNvPr id="16453" name="Text Box 69"/>
        <xdr:cNvSpPr txBox="1">
          <a:spLocks noChangeArrowheads="1"/>
        </xdr:cNvSpPr>
      </xdr:nvSpPr>
      <xdr:spPr bwMode="auto">
        <a:xfrm>
          <a:off x="5105400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485775</xdr:colOff>
      <xdr:row>68</xdr:row>
      <xdr:rowOff>209550</xdr:rowOff>
    </xdr:from>
    <xdr:to>
      <xdr:col>5</xdr:col>
      <xdr:colOff>19050</xdr:colOff>
      <xdr:row>69</xdr:row>
      <xdr:rowOff>219075</xdr:rowOff>
    </xdr:to>
    <xdr:sp macro="" textlink="">
      <xdr:nvSpPr>
        <xdr:cNvPr id="16454" name="Text Box 70"/>
        <xdr:cNvSpPr txBox="1">
          <a:spLocks noChangeArrowheads="1"/>
        </xdr:cNvSpPr>
      </xdr:nvSpPr>
      <xdr:spPr bwMode="auto">
        <a:xfrm>
          <a:off x="8010525" y="12372975"/>
          <a:ext cx="247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266700</xdr:colOff>
      <xdr:row>0</xdr:row>
      <xdr:rowOff>0</xdr:rowOff>
    </xdr:to>
    <xdr:sp macro="" textlink="">
      <xdr:nvSpPr>
        <xdr:cNvPr id="18525" name="Rectangle 1"/>
        <xdr:cNvSpPr>
          <a:spLocks noChangeArrowheads="1"/>
        </xdr:cNvSpPr>
      </xdr:nvSpPr>
      <xdr:spPr bwMode="auto">
        <a:xfrm>
          <a:off x="25717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304800</xdr:colOff>
      <xdr:row>0</xdr:row>
      <xdr:rowOff>0</xdr:rowOff>
    </xdr:to>
    <xdr:sp macro="" textlink="">
      <xdr:nvSpPr>
        <xdr:cNvPr id="18526" name="Rectangle 2"/>
        <xdr:cNvSpPr>
          <a:spLocks noChangeArrowheads="1"/>
        </xdr:cNvSpPr>
      </xdr:nvSpPr>
      <xdr:spPr bwMode="auto">
        <a:xfrm>
          <a:off x="6667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8239125" y="12734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เจ้าของข้อมูล</a:t>
          </a:r>
        </a:p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8456" name="Text Box 24"/>
        <xdr:cNvSpPr txBox="1">
          <a:spLocks noChangeArrowheads="1"/>
        </xdr:cNvSpPr>
      </xdr:nvSpPr>
      <xdr:spPr bwMode="auto">
        <a:xfrm>
          <a:off x="4067175" y="12734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9525</xdr:colOff>
      <xdr:row>85</xdr:row>
      <xdr:rowOff>0</xdr:rowOff>
    </xdr:to>
    <xdr:sp macro="" textlink="">
      <xdr:nvSpPr>
        <xdr:cNvPr id="18457" name="Text Box 25"/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9525</xdr:colOff>
      <xdr:row>85</xdr:row>
      <xdr:rowOff>0</xdr:rowOff>
    </xdr:to>
    <xdr:sp macro="" textlink="">
      <xdr:nvSpPr>
        <xdr:cNvPr id="18458" name="Text Box 26"/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19050</xdr:colOff>
      <xdr:row>85</xdr:row>
      <xdr:rowOff>0</xdr:rowOff>
    </xdr:from>
    <xdr:to>
      <xdr:col>4</xdr:col>
      <xdr:colOff>266700</xdr:colOff>
      <xdr:row>85</xdr:row>
      <xdr:rowOff>0</xdr:rowOff>
    </xdr:to>
    <xdr:sp macro="" textlink="">
      <xdr:nvSpPr>
        <xdr:cNvPr id="18459" name="Text Box 27"/>
        <xdr:cNvSpPr txBox="1">
          <a:spLocks noChangeArrowheads="1"/>
        </xdr:cNvSpPr>
      </xdr:nvSpPr>
      <xdr:spPr bwMode="auto">
        <a:xfrm>
          <a:off x="5400675" y="127349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1285875</xdr:colOff>
      <xdr:row>85</xdr:row>
      <xdr:rowOff>0</xdr:rowOff>
    </xdr:from>
    <xdr:to>
      <xdr:col>4</xdr:col>
      <xdr:colOff>285750</xdr:colOff>
      <xdr:row>85</xdr:row>
      <xdr:rowOff>0</xdr:rowOff>
    </xdr:to>
    <xdr:sp macro="" textlink="">
      <xdr:nvSpPr>
        <xdr:cNvPr id="18460" name="Text Box 28"/>
        <xdr:cNvSpPr txBox="1">
          <a:spLocks noChangeArrowheads="1"/>
        </xdr:cNvSpPr>
      </xdr:nvSpPr>
      <xdr:spPr bwMode="auto">
        <a:xfrm>
          <a:off x="5353050" y="127349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304800</xdr:colOff>
      <xdr:row>85</xdr:row>
      <xdr:rowOff>0</xdr:rowOff>
    </xdr:to>
    <xdr:sp macro="" textlink="">
      <xdr:nvSpPr>
        <xdr:cNvPr id="18462" name="Text Box 30"/>
        <xdr:cNvSpPr txBox="1">
          <a:spLocks noChangeArrowheads="1"/>
        </xdr:cNvSpPr>
      </xdr:nvSpPr>
      <xdr:spPr bwMode="auto">
        <a:xfrm>
          <a:off x="5381625" y="12734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(14)</a:t>
          </a:r>
          <a:endParaRPr lang="th-TH"/>
        </a:p>
      </xdr:txBody>
    </xdr:sp>
    <xdr:clientData/>
  </xdr:twoCellAnchor>
  <xdr:twoCellAnchor>
    <xdr:from>
      <xdr:col>3</xdr:col>
      <xdr:colOff>1295400</xdr:colOff>
      <xdr:row>85</xdr:row>
      <xdr:rowOff>0</xdr:rowOff>
    </xdr:from>
    <xdr:to>
      <xdr:col>4</xdr:col>
      <xdr:colOff>285750</xdr:colOff>
      <xdr:row>85</xdr:row>
      <xdr:rowOff>0</xdr:rowOff>
    </xdr:to>
    <xdr:sp macro="" textlink="">
      <xdr:nvSpPr>
        <xdr:cNvPr id="18463" name="Text Box 31"/>
        <xdr:cNvSpPr txBox="1">
          <a:spLocks noChangeArrowheads="1"/>
        </xdr:cNvSpPr>
      </xdr:nvSpPr>
      <xdr:spPr bwMode="auto">
        <a:xfrm>
          <a:off x="5362575" y="12734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1085850</xdr:colOff>
      <xdr:row>85</xdr:row>
      <xdr:rowOff>0</xdr:rowOff>
    </xdr:from>
    <xdr:to>
      <xdr:col>3</xdr:col>
      <xdr:colOff>1304925</xdr:colOff>
      <xdr:row>85</xdr:row>
      <xdr:rowOff>0</xdr:rowOff>
    </xdr:to>
    <xdr:sp macro="" textlink="">
      <xdr:nvSpPr>
        <xdr:cNvPr id="18465" name="Text Box 33"/>
        <xdr:cNvSpPr txBox="1">
          <a:spLocks noChangeArrowheads="1"/>
        </xdr:cNvSpPr>
      </xdr:nvSpPr>
      <xdr:spPr bwMode="auto">
        <a:xfrm>
          <a:off x="5153025" y="127349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1019175</xdr:colOff>
      <xdr:row>85</xdr:row>
      <xdr:rowOff>0</xdr:rowOff>
    </xdr:from>
    <xdr:to>
      <xdr:col>3</xdr:col>
      <xdr:colOff>1295400</xdr:colOff>
      <xdr:row>85</xdr:row>
      <xdr:rowOff>0</xdr:rowOff>
    </xdr:to>
    <xdr:sp macro="" textlink="">
      <xdr:nvSpPr>
        <xdr:cNvPr id="18466" name="Text Box 34"/>
        <xdr:cNvSpPr txBox="1">
          <a:spLocks noChangeArrowheads="1"/>
        </xdr:cNvSpPr>
      </xdr:nvSpPr>
      <xdr:spPr bwMode="auto">
        <a:xfrm>
          <a:off x="5086350" y="127349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3</xdr:col>
      <xdr:colOff>1038225</xdr:colOff>
      <xdr:row>85</xdr:row>
      <xdr:rowOff>0</xdr:rowOff>
    </xdr:from>
    <xdr:to>
      <xdr:col>3</xdr:col>
      <xdr:colOff>1304925</xdr:colOff>
      <xdr:row>85</xdr:row>
      <xdr:rowOff>0</xdr:rowOff>
    </xdr:to>
    <xdr:sp macro="" textlink="">
      <xdr:nvSpPr>
        <xdr:cNvPr id="18467" name="Text Box 35"/>
        <xdr:cNvSpPr txBox="1">
          <a:spLocks noChangeArrowheads="1"/>
        </xdr:cNvSpPr>
      </xdr:nvSpPr>
      <xdr:spPr bwMode="auto">
        <a:xfrm>
          <a:off x="5105400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(14)</a:t>
          </a:r>
          <a:endParaRPr lang="th-TH"/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9525</xdr:colOff>
      <xdr:row>85</xdr:row>
      <xdr:rowOff>0</xdr:rowOff>
    </xdr:to>
    <xdr:sp macro="" textlink="">
      <xdr:nvSpPr>
        <xdr:cNvPr id="18468" name="Text Box 36"/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1295400</xdr:colOff>
      <xdr:row>85</xdr:row>
      <xdr:rowOff>0</xdr:rowOff>
    </xdr:from>
    <xdr:to>
      <xdr:col>4</xdr:col>
      <xdr:colOff>285750</xdr:colOff>
      <xdr:row>85</xdr:row>
      <xdr:rowOff>0</xdr:rowOff>
    </xdr:to>
    <xdr:sp macro="" textlink="">
      <xdr:nvSpPr>
        <xdr:cNvPr id="18469" name="Text Box 37"/>
        <xdr:cNvSpPr txBox="1">
          <a:spLocks noChangeArrowheads="1"/>
        </xdr:cNvSpPr>
      </xdr:nvSpPr>
      <xdr:spPr bwMode="auto">
        <a:xfrm>
          <a:off x="5362575" y="12734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3</xdr:col>
      <xdr:colOff>1295400</xdr:colOff>
      <xdr:row>85</xdr:row>
      <xdr:rowOff>0</xdr:rowOff>
    </xdr:from>
    <xdr:to>
      <xdr:col>4</xdr:col>
      <xdr:colOff>285750</xdr:colOff>
      <xdr:row>85</xdr:row>
      <xdr:rowOff>0</xdr:rowOff>
    </xdr:to>
    <xdr:sp macro="" textlink="">
      <xdr:nvSpPr>
        <xdr:cNvPr id="18470" name="Text Box 38"/>
        <xdr:cNvSpPr txBox="1">
          <a:spLocks noChangeArrowheads="1"/>
        </xdr:cNvSpPr>
      </xdr:nvSpPr>
      <xdr:spPr bwMode="auto">
        <a:xfrm>
          <a:off x="5362575" y="12734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1028700</xdr:colOff>
      <xdr:row>85</xdr:row>
      <xdr:rowOff>0</xdr:rowOff>
    </xdr:from>
    <xdr:to>
      <xdr:col>3</xdr:col>
      <xdr:colOff>1295400</xdr:colOff>
      <xdr:row>85</xdr:row>
      <xdr:rowOff>0</xdr:rowOff>
    </xdr:to>
    <xdr:sp macro="" textlink="">
      <xdr:nvSpPr>
        <xdr:cNvPr id="18472" name="Text Box 40"/>
        <xdr:cNvSpPr txBox="1">
          <a:spLocks noChangeArrowheads="1"/>
        </xdr:cNvSpPr>
      </xdr:nvSpPr>
      <xdr:spPr bwMode="auto">
        <a:xfrm>
          <a:off x="5095875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(13)</a:t>
          </a:r>
          <a:endParaRPr lang="th-TH"/>
        </a:p>
      </xdr:txBody>
    </xdr:sp>
    <xdr:clientData/>
  </xdr:twoCellAnchor>
  <xdr:twoCellAnchor>
    <xdr:from>
      <xdr:col>3</xdr:col>
      <xdr:colOff>1000125</xdr:colOff>
      <xdr:row>85</xdr:row>
      <xdr:rowOff>0</xdr:rowOff>
    </xdr:from>
    <xdr:to>
      <xdr:col>3</xdr:col>
      <xdr:colOff>1295400</xdr:colOff>
      <xdr:row>85</xdr:row>
      <xdr:rowOff>0</xdr:rowOff>
    </xdr:to>
    <xdr:sp macro="" textlink="">
      <xdr:nvSpPr>
        <xdr:cNvPr id="18498" name="Text Box 66"/>
        <xdr:cNvSpPr txBox="1">
          <a:spLocks noChangeArrowheads="1"/>
        </xdr:cNvSpPr>
      </xdr:nvSpPr>
      <xdr:spPr bwMode="auto">
        <a:xfrm>
          <a:off x="5067300" y="127349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(11)</a:t>
          </a:r>
          <a:endParaRPr lang="th-TH"/>
        </a:p>
      </xdr:txBody>
    </xdr:sp>
    <xdr:clientData/>
  </xdr:twoCellAnchor>
  <xdr:twoCellAnchor>
    <xdr:from>
      <xdr:col>3</xdr:col>
      <xdr:colOff>1295400</xdr:colOff>
      <xdr:row>85</xdr:row>
      <xdr:rowOff>0</xdr:rowOff>
    </xdr:from>
    <xdr:to>
      <xdr:col>4</xdr:col>
      <xdr:colOff>295275</xdr:colOff>
      <xdr:row>85</xdr:row>
      <xdr:rowOff>0</xdr:rowOff>
    </xdr:to>
    <xdr:sp macro="" textlink="">
      <xdr:nvSpPr>
        <xdr:cNvPr id="18499" name="Text Box 67"/>
        <xdr:cNvSpPr txBox="1">
          <a:spLocks noChangeArrowheads="1"/>
        </xdr:cNvSpPr>
      </xdr:nvSpPr>
      <xdr:spPr bwMode="auto">
        <a:xfrm>
          <a:off x="5362575" y="127349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(12)</a:t>
          </a:r>
          <a:endParaRPr lang="th-TH"/>
        </a:p>
      </xdr:txBody>
    </xdr:sp>
    <xdr:clientData/>
  </xdr:twoCellAnchor>
  <xdr:twoCellAnchor>
    <xdr:from>
      <xdr:col>3</xdr:col>
      <xdr:colOff>1295400</xdr:colOff>
      <xdr:row>85</xdr:row>
      <xdr:rowOff>0</xdr:rowOff>
    </xdr:from>
    <xdr:to>
      <xdr:col>4</xdr:col>
      <xdr:colOff>314325</xdr:colOff>
      <xdr:row>85</xdr:row>
      <xdr:rowOff>0</xdr:rowOff>
    </xdr:to>
    <xdr:sp macro="" textlink="">
      <xdr:nvSpPr>
        <xdr:cNvPr id="18500" name="Text Box 68"/>
        <xdr:cNvSpPr txBox="1">
          <a:spLocks noChangeArrowheads="1"/>
        </xdr:cNvSpPr>
      </xdr:nvSpPr>
      <xdr:spPr bwMode="auto">
        <a:xfrm>
          <a:off x="5362575" y="12734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1019175</xdr:colOff>
      <xdr:row>85</xdr:row>
      <xdr:rowOff>0</xdr:rowOff>
    </xdr:from>
    <xdr:to>
      <xdr:col>3</xdr:col>
      <xdr:colOff>1295400</xdr:colOff>
      <xdr:row>85</xdr:row>
      <xdr:rowOff>0</xdr:rowOff>
    </xdr:to>
    <xdr:sp macro="" textlink="">
      <xdr:nvSpPr>
        <xdr:cNvPr id="18502" name="Text Box 70"/>
        <xdr:cNvSpPr txBox="1">
          <a:spLocks noChangeArrowheads="1"/>
        </xdr:cNvSpPr>
      </xdr:nvSpPr>
      <xdr:spPr bwMode="auto">
        <a:xfrm>
          <a:off x="5086350" y="127349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(12)</a:t>
          </a:r>
          <a:endParaRPr lang="th-TH"/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295275</xdr:colOff>
      <xdr:row>85</xdr:row>
      <xdr:rowOff>0</xdr:rowOff>
    </xdr:to>
    <xdr:sp macro="" textlink="">
      <xdr:nvSpPr>
        <xdr:cNvPr id="18503" name="Text Box 71"/>
        <xdr:cNvSpPr txBox="1">
          <a:spLocks noChangeArrowheads="1"/>
        </xdr:cNvSpPr>
      </xdr:nvSpPr>
      <xdr:spPr bwMode="auto">
        <a:xfrm>
          <a:off x="5381625" y="127349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(13)</a:t>
          </a:r>
          <a:endParaRPr lang="th-TH"/>
        </a:p>
      </xdr:txBody>
    </xdr:sp>
    <xdr:clientData/>
  </xdr:twoCellAnchor>
  <xdr:twoCellAnchor>
    <xdr:from>
      <xdr:col>3</xdr:col>
      <xdr:colOff>1295400</xdr:colOff>
      <xdr:row>85</xdr:row>
      <xdr:rowOff>0</xdr:rowOff>
    </xdr:from>
    <xdr:to>
      <xdr:col>4</xdr:col>
      <xdr:colOff>304800</xdr:colOff>
      <xdr:row>85</xdr:row>
      <xdr:rowOff>0</xdr:rowOff>
    </xdr:to>
    <xdr:sp macro="" textlink="">
      <xdr:nvSpPr>
        <xdr:cNvPr id="18504" name="Text Box 72"/>
        <xdr:cNvSpPr txBox="1">
          <a:spLocks noChangeArrowheads="1"/>
        </xdr:cNvSpPr>
      </xdr:nvSpPr>
      <xdr:spPr bwMode="auto">
        <a:xfrm>
          <a:off x="5362575" y="1273492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7</xdr:col>
      <xdr:colOff>485775</xdr:colOff>
      <xdr:row>83</xdr:row>
      <xdr:rowOff>200025</xdr:rowOff>
    </xdr:from>
    <xdr:to>
      <xdr:col>7</xdr:col>
      <xdr:colOff>704850</xdr:colOff>
      <xdr:row>84</xdr:row>
      <xdr:rowOff>209550</xdr:rowOff>
    </xdr:to>
    <xdr:sp macro="" textlink="">
      <xdr:nvSpPr>
        <xdr:cNvPr id="18508" name="Text Box 76"/>
        <xdr:cNvSpPr txBox="1">
          <a:spLocks noChangeArrowheads="1"/>
        </xdr:cNvSpPr>
      </xdr:nvSpPr>
      <xdr:spPr bwMode="auto">
        <a:xfrm>
          <a:off x="8010525" y="12363450"/>
          <a:ext cx="219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3</xdr:col>
      <xdr:colOff>1038225</xdr:colOff>
      <xdr:row>85</xdr:row>
      <xdr:rowOff>0</xdr:rowOff>
    </xdr:from>
    <xdr:to>
      <xdr:col>3</xdr:col>
      <xdr:colOff>1304925</xdr:colOff>
      <xdr:row>85</xdr:row>
      <xdr:rowOff>0</xdr:rowOff>
    </xdr:to>
    <xdr:sp macro="" textlink="">
      <xdr:nvSpPr>
        <xdr:cNvPr id="18515" name="Text Box 83"/>
        <xdr:cNvSpPr txBox="1">
          <a:spLocks noChangeArrowheads="1"/>
        </xdr:cNvSpPr>
      </xdr:nvSpPr>
      <xdr:spPr bwMode="auto">
        <a:xfrm>
          <a:off x="5105400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1295400</xdr:colOff>
      <xdr:row>85</xdr:row>
      <xdr:rowOff>0</xdr:rowOff>
    </xdr:from>
    <xdr:to>
      <xdr:col>4</xdr:col>
      <xdr:colOff>295275</xdr:colOff>
      <xdr:row>85</xdr:row>
      <xdr:rowOff>0</xdr:rowOff>
    </xdr:to>
    <xdr:sp macro="" textlink="">
      <xdr:nvSpPr>
        <xdr:cNvPr id="18520" name="Text Box 88"/>
        <xdr:cNvSpPr txBox="1">
          <a:spLocks noChangeArrowheads="1"/>
        </xdr:cNvSpPr>
      </xdr:nvSpPr>
      <xdr:spPr bwMode="auto">
        <a:xfrm>
          <a:off x="5362575" y="127349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(11)</a:t>
          </a:r>
          <a:endParaRPr lang="th-TH"/>
        </a:p>
      </xdr:txBody>
    </xdr:sp>
    <xdr:clientData/>
  </xdr:twoCellAnchor>
  <xdr:twoCellAnchor>
    <xdr:from>
      <xdr:col>3</xdr:col>
      <xdr:colOff>1295400</xdr:colOff>
      <xdr:row>85</xdr:row>
      <xdr:rowOff>0</xdr:rowOff>
    </xdr:from>
    <xdr:to>
      <xdr:col>4</xdr:col>
      <xdr:colOff>295275</xdr:colOff>
      <xdr:row>85</xdr:row>
      <xdr:rowOff>0</xdr:rowOff>
    </xdr:to>
    <xdr:sp macro="" textlink="">
      <xdr:nvSpPr>
        <xdr:cNvPr id="18521" name="Text Box 89"/>
        <xdr:cNvSpPr txBox="1">
          <a:spLocks noChangeArrowheads="1"/>
        </xdr:cNvSpPr>
      </xdr:nvSpPr>
      <xdr:spPr bwMode="auto">
        <a:xfrm>
          <a:off x="5362575" y="127349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266700</xdr:colOff>
      <xdr:row>0</xdr:row>
      <xdr:rowOff>0</xdr:rowOff>
    </xdr:to>
    <xdr:sp macro="" textlink="">
      <xdr:nvSpPr>
        <xdr:cNvPr id="21577" name="Rectangle 1"/>
        <xdr:cNvSpPr>
          <a:spLocks noChangeArrowheads="1"/>
        </xdr:cNvSpPr>
      </xdr:nvSpPr>
      <xdr:spPr bwMode="auto">
        <a:xfrm>
          <a:off x="25717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304800</xdr:colOff>
      <xdr:row>0</xdr:row>
      <xdr:rowOff>0</xdr:rowOff>
    </xdr:to>
    <xdr:sp macro="" textlink="">
      <xdr:nvSpPr>
        <xdr:cNvPr id="21578" name="Rectangle 2"/>
        <xdr:cNvSpPr>
          <a:spLocks noChangeArrowheads="1"/>
        </xdr:cNvSpPr>
      </xdr:nvSpPr>
      <xdr:spPr bwMode="auto">
        <a:xfrm>
          <a:off x="6667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228600</xdr:rowOff>
    </xdr:from>
    <xdr:to>
      <xdr:col>8</xdr:col>
      <xdr:colOff>0</xdr:colOff>
      <xdr:row>17</xdr:row>
      <xdr:rowOff>190500</xdr:rowOff>
    </xdr:to>
    <xdr:sp macro="" textlink="">
      <xdr:nvSpPr>
        <xdr:cNvPr id="21507" name="Text Box 3"/>
        <xdr:cNvSpPr txBox="1">
          <a:spLocks noChangeArrowheads="1"/>
        </xdr:cNvSpPr>
      </xdr:nvSpPr>
      <xdr:spPr bwMode="auto">
        <a:xfrm>
          <a:off x="7839075" y="5095875"/>
          <a:ext cx="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เจ้าของข้อมูล</a:t>
          </a:r>
        </a:p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257175</xdr:colOff>
      <xdr:row>0</xdr:row>
      <xdr:rowOff>0</xdr:rowOff>
    </xdr:to>
    <xdr:sp macro="" textlink="" fLocksText="0">
      <xdr:nvSpPr>
        <xdr:cNvPr id="21580" name="Rectangle 4"/>
        <xdr:cNvSpPr>
          <a:spLocks noChangeArrowheads="1"/>
        </xdr:cNvSpPr>
      </xdr:nvSpPr>
      <xdr:spPr bwMode="auto">
        <a:xfrm>
          <a:off x="2476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495300</xdr:colOff>
      <xdr:row>0</xdr:row>
      <xdr:rowOff>0</xdr:rowOff>
    </xdr:from>
    <xdr:to>
      <xdr:col>2</xdr:col>
      <xdr:colOff>619125</xdr:colOff>
      <xdr:row>0</xdr:row>
      <xdr:rowOff>0</xdr:rowOff>
    </xdr:to>
    <xdr:sp macro="" textlink="" fLocksText="0">
      <xdr:nvSpPr>
        <xdr:cNvPr id="21581" name="Rectangle 5"/>
        <xdr:cNvSpPr>
          <a:spLocks noChangeArrowheads="1"/>
        </xdr:cNvSpPr>
      </xdr:nvSpPr>
      <xdr:spPr bwMode="auto">
        <a:xfrm>
          <a:off x="98107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</xdr:col>
      <xdr:colOff>619125</xdr:colOff>
      <xdr:row>0</xdr:row>
      <xdr:rowOff>0</xdr:rowOff>
    </xdr:from>
    <xdr:to>
      <xdr:col>7</xdr:col>
      <xdr:colOff>581025</xdr:colOff>
      <xdr:row>0</xdr:row>
      <xdr:rowOff>0</xdr:rowOff>
    </xdr:to>
    <xdr:sp macro="" textlink="">
      <xdr:nvSpPr>
        <xdr:cNvPr id="21510" name="Text Box 6"/>
        <xdr:cNvSpPr txBox="1">
          <a:spLocks noChangeArrowheads="1"/>
        </xdr:cNvSpPr>
      </xdr:nvSpPr>
      <xdr:spPr bwMode="auto">
        <a:xfrm>
          <a:off x="78390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(6)</a:t>
          </a:r>
          <a:endParaRPr lang="th-TH"/>
        </a:p>
      </xdr:txBody>
    </xdr:sp>
    <xdr:clientData/>
  </xdr:twoCellAnchor>
  <xdr:twoCellAnchor>
    <xdr:from>
      <xdr:col>2</xdr:col>
      <xdr:colOff>2381250</xdr:colOff>
      <xdr:row>4</xdr:row>
      <xdr:rowOff>342900</xdr:rowOff>
    </xdr:from>
    <xdr:to>
      <xdr:col>2</xdr:col>
      <xdr:colOff>3314700</xdr:colOff>
      <xdr:row>6</xdr:row>
      <xdr:rowOff>38100</xdr:rowOff>
    </xdr:to>
    <xdr:grpSp>
      <xdr:nvGrpSpPr>
        <xdr:cNvPr id="21583" name="Group 7"/>
        <xdr:cNvGrpSpPr>
          <a:grpSpLocks/>
        </xdr:cNvGrpSpPr>
      </xdr:nvGrpSpPr>
      <xdr:grpSpPr bwMode="auto">
        <a:xfrm>
          <a:off x="2867025" y="1752600"/>
          <a:ext cx="933450" cy="495300"/>
          <a:chOff x="123" y="900"/>
          <a:chExt cx="98" cy="52"/>
        </a:xfrm>
      </xdr:grpSpPr>
      <xdr:sp macro="" textlink="">
        <xdr:nvSpPr>
          <xdr:cNvPr id="21512" name="Text Box 8"/>
          <xdr:cNvSpPr txBox="1">
            <a:spLocks noChangeArrowheads="1"/>
          </xdr:cNvSpPr>
        </xdr:nvSpPr>
        <xdr:spPr bwMode="auto">
          <a:xfrm>
            <a:off x="123" y="900"/>
            <a:ext cx="98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(1) + (2) + (3)</a:t>
            </a:r>
            <a:endParaRPr lang="th-TH"/>
          </a:p>
        </xdr:txBody>
      </xdr:sp>
      <xdr:sp macro="" textlink="">
        <xdr:nvSpPr>
          <xdr:cNvPr id="21513" name="Text Box 9"/>
          <xdr:cNvSpPr txBox="1">
            <a:spLocks noChangeArrowheads="1"/>
          </xdr:cNvSpPr>
        </xdr:nvSpPr>
        <xdr:spPr bwMode="auto">
          <a:xfrm>
            <a:off x="128" y="923"/>
            <a:ext cx="86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/>
              <a:t>46</a:t>
            </a:r>
          </a:p>
        </xdr:txBody>
      </xdr:sp>
      <xdr:grpSp>
        <xdr:nvGrpSpPr>
          <xdr:cNvPr id="21646" name="Group 10"/>
          <xdr:cNvGrpSpPr>
            <a:grpSpLocks/>
          </xdr:cNvGrpSpPr>
        </xdr:nvGrpSpPr>
        <xdr:grpSpPr bwMode="auto">
          <a:xfrm>
            <a:off x="125" y="907"/>
            <a:ext cx="95" cy="37"/>
            <a:chOff x="137" y="1015"/>
            <a:chExt cx="68" cy="37"/>
          </a:xfrm>
        </xdr:grpSpPr>
        <xdr:sp macro="" textlink="">
          <xdr:nvSpPr>
            <xdr:cNvPr id="21647" name="AutoShape 11"/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48" name="Line 12"/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2476500</xdr:colOff>
      <xdr:row>5</xdr:row>
      <xdr:rowOff>409575</xdr:rowOff>
    </xdr:from>
    <xdr:to>
      <xdr:col>2</xdr:col>
      <xdr:colOff>3267075</xdr:colOff>
      <xdr:row>6</xdr:row>
      <xdr:rowOff>419100</xdr:rowOff>
    </xdr:to>
    <xdr:grpSp>
      <xdr:nvGrpSpPr>
        <xdr:cNvPr id="21584" name="Group 13"/>
        <xdr:cNvGrpSpPr>
          <a:grpSpLocks/>
        </xdr:cNvGrpSpPr>
      </xdr:nvGrpSpPr>
      <xdr:grpSpPr bwMode="auto">
        <a:xfrm>
          <a:off x="2962275" y="2181225"/>
          <a:ext cx="790575" cy="447675"/>
          <a:chOff x="254" y="1476"/>
          <a:chExt cx="83" cy="49"/>
        </a:xfrm>
      </xdr:grpSpPr>
      <xdr:sp macro="" textlink="">
        <xdr:nvSpPr>
          <xdr:cNvPr id="21518" name="Text Box 14"/>
          <xdr:cNvSpPr txBox="1">
            <a:spLocks noChangeArrowheads="1"/>
          </xdr:cNvSpPr>
        </xdr:nvSpPr>
        <xdr:spPr bwMode="auto">
          <a:xfrm>
            <a:off x="254" y="1476"/>
            <a:ext cx="81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(4) </a:t>
            </a:r>
            <a:endParaRPr lang="th-TH"/>
          </a:p>
        </xdr:txBody>
      </xdr:sp>
      <xdr:sp macro="" textlink="">
        <xdr:nvSpPr>
          <xdr:cNvPr id="21519" name="Text Box 15"/>
          <xdr:cNvSpPr txBox="1">
            <a:spLocks noChangeArrowheads="1"/>
          </xdr:cNvSpPr>
        </xdr:nvSpPr>
        <xdr:spPr bwMode="auto">
          <a:xfrm>
            <a:off x="255" y="1499"/>
            <a:ext cx="8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/>
              <a:t>46</a:t>
            </a:r>
          </a:p>
        </xdr:txBody>
      </xdr:sp>
      <xdr:grpSp>
        <xdr:nvGrpSpPr>
          <xdr:cNvPr id="21641" name="Group 16"/>
          <xdr:cNvGrpSpPr>
            <a:grpSpLocks/>
          </xdr:cNvGrpSpPr>
        </xdr:nvGrpSpPr>
        <xdr:grpSpPr bwMode="auto">
          <a:xfrm>
            <a:off x="260" y="1483"/>
            <a:ext cx="68" cy="37"/>
            <a:chOff x="137" y="1015"/>
            <a:chExt cx="68" cy="37"/>
          </a:xfrm>
        </xdr:grpSpPr>
        <xdr:sp macro="" textlink="">
          <xdr:nvSpPr>
            <xdr:cNvPr id="21642" name="AutoShape 17"/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43" name="Line 18"/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2533650</xdr:colOff>
      <xdr:row>8</xdr:row>
      <xdr:rowOff>419100</xdr:rowOff>
    </xdr:from>
    <xdr:to>
      <xdr:col>2</xdr:col>
      <xdr:colOff>3181350</xdr:colOff>
      <xdr:row>10</xdr:row>
      <xdr:rowOff>19050</xdr:rowOff>
    </xdr:to>
    <xdr:grpSp>
      <xdr:nvGrpSpPr>
        <xdr:cNvPr id="21585" name="Group 19"/>
        <xdr:cNvGrpSpPr>
          <a:grpSpLocks/>
        </xdr:cNvGrpSpPr>
      </xdr:nvGrpSpPr>
      <xdr:grpSpPr bwMode="auto">
        <a:xfrm>
          <a:off x="3019425" y="3505200"/>
          <a:ext cx="647700" cy="476250"/>
          <a:chOff x="201" y="1723"/>
          <a:chExt cx="68" cy="50"/>
        </a:xfrm>
      </xdr:grpSpPr>
      <xdr:sp macro="" textlink="">
        <xdr:nvSpPr>
          <xdr:cNvPr id="21524" name="Text Box 20"/>
          <xdr:cNvSpPr txBox="1">
            <a:spLocks noChangeArrowheads="1"/>
          </xdr:cNvSpPr>
        </xdr:nvSpPr>
        <xdr:spPr bwMode="auto">
          <a:xfrm>
            <a:off x="207" y="1723"/>
            <a:ext cx="56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(7)</a:t>
            </a:r>
            <a:endParaRPr lang="th-TH"/>
          </a:p>
        </xdr:txBody>
      </xdr:sp>
      <xdr:sp macro="" textlink="">
        <xdr:nvSpPr>
          <xdr:cNvPr id="21525" name="Text Box 21"/>
          <xdr:cNvSpPr txBox="1">
            <a:spLocks noChangeArrowheads="1"/>
          </xdr:cNvSpPr>
        </xdr:nvSpPr>
        <xdr:spPr bwMode="auto">
          <a:xfrm>
            <a:off x="206" y="1744"/>
            <a:ext cx="58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46</a:t>
            </a:r>
            <a:endParaRPr lang="th-TH"/>
          </a:p>
        </xdr:txBody>
      </xdr:sp>
      <xdr:grpSp>
        <xdr:nvGrpSpPr>
          <xdr:cNvPr id="21636" name="Group 22"/>
          <xdr:cNvGrpSpPr>
            <a:grpSpLocks/>
          </xdr:cNvGrpSpPr>
        </xdr:nvGrpSpPr>
        <xdr:grpSpPr bwMode="auto">
          <a:xfrm>
            <a:off x="201" y="1728"/>
            <a:ext cx="68" cy="37"/>
            <a:chOff x="137" y="1015"/>
            <a:chExt cx="68" cy="37"/>
          </a:xfrm>
        </xdr:grpSpPr>
        <xdr:sp macro="" textlink="">
          <xdr:nvSpPr>
            <xdr:cNvPr id="21637" name="AutoShape 23"/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38" name="Line 24"/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</xdr:col>
      <xdr:colOff>0</xdr:colOff>
      <xdr:row>4</xdr:row>
      <xdr:rowOff>314325</xdr:rowOff>
    </xdr:from>
    <xdr:to>
      <xdr:col>3</xdr:col>
      <xdr:colOff>0</xdr:colOff>
      <xdr:row>5</xdr:row>
      <xdr:rowOff>209550</xdr:rowOff>
    </xdr:to>
    <xdr:sp macro="" textlink="">
      <xdr:nvSpPr>
        <xdr:cNvPr id="21529" name="Text Box 25"/>
        <xdr:cNvSpPr txBox="1">
          <a:spLocks noChangeArrowheads="1"/>
        </xdr:cNvSpPr>
      </xdr:nvSpPr>
      <xdr:spPr bwMode="auto">
        <a:xfrm>
          <a:off x="4000500" y="17240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4</xdr:col>
      <xdr:colOff>0</xdr:colOff>
      <xdr:row>5</xdr:row>
      <xdr:rowOff>390525</xdr:rowOff>
    </xdr:from>
    <xdr:to>
      <xdr:col>4</xdr:col>
      <xdr:colOff>9525</xdr:colOff>
      <xdr:row>10</xdr:row>
      <xdr:rowOff>209550</xdr:rowOff>
    </xdr:to>
    <xdr:sp macro="" textlink="">
      <xdr:nvSpPr>
        <xdr:cNvPr id="21530" name="Text Box 26"/>
        <xdr:cNvSpPr txBox="1">
          <a:spLocks noChangeArrowheads="1"/>
        </xdr:cNvSpPr>
      </xdr:nvSpPr>
      <xdr:spPr bwMode="auto">
        <a:xfrm>
          <a:off x="5314950" y="2162175"/>
          <a:ext cx="952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4</xdr:col>
      <xdr:colOff>0</xdr:colOff>
      <xdr:row>10</xdr:row>
      <xdr:rowOff>390525</xdr:rowOff>
    </xdr:from>
    <xdr:to>
      <xdr:col>4</xdr:col>
      <xdr:colOff>9525</xdr:colOff>
      <xdr:row>11</xdr:row>
      <xdr:rowOff>209550</xdr:rowOff>
    </xdr:to>
    <xdr:sp macro="" textlink="">
      <xdr:nvSpPr>
        <xdr:cNvPr id="21531" name="Text Box 27"/>
        <xdr:cNvSpPr txBox="1">
          <a:spLocks noChangeArrowheads="1"/>
        </xdr:cNvSpPr>
      </xdr:nvSpPr>
      <xdr:spPr bwMode="auto">
        <a:xfrm>
          <a:off x="5314950" y="435292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19050</xdr:colOff>
      <xdr:row>4</xdr:row>
      <xdr:rowOff>333375</xdr:rowOff>
    </xdr:from>
    <xdr:to>
      <xdr:col>4</xdr:col>
      <xdr:colOff>266700</xdr:colOff>
      <xdr:row>5</xdr:row>
      <xdr:rowOff>219075</xdr:rowOff>
    </xdr:to>
    <xdr:sp macro="" textlink="">
      <xdr:nvSpPr>
        <xdr:cNvPr id="21532" name="Text Box 28"/>
        <xdr:cNvSpPr txBox="1">
          <a:spLocks noChangeArrowheads="1"/>
        </xdr:cNvSpPr>
      </xdr:nvSpPr>
      <xdr:spPr bwMode="auto">
        <a:xfrm>
          <a:off x="5334000" y="1743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1285875</xdr:colOff>
      <xdr:row>5</xdr:row>
      <xdr:rowOff>171450</xdr:rowOff>
    </xdr:from>
    <xdr:to>
      <xdr:col>4</xdr:col>
      <xdr:colOff>285750</xdr:colOff>
      <xdr:row>6</xdr:row>
      <xdr:rowOff>9525</xdr:rowOff>
    </xdr:to>
    <xdr:sp macro="" textlink="">
      <xdr:nvSpPr>
        <xdr:cNvPr id="21533" name="Text Box 29"/>
        <xdr:cNvSpPr txBox="1">
          <a:spLocks noChangeArrowheads="1"/>
        </xdr:cNvSpPr>
      </xdr:nvSpPr>
      <xdr:spPr bwMode="auto">
        <a:xfrm>
          <a:off x="5286375" y="1943100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4</xdr:col>
      <xdr:colOff>38100</xdr:colOff>
      <xdr:row>5</xdr:row>
      <xdr:rowOff>209550</xdr:rowOff>
    </xdr:from>
    <xdr:to>
      <xdr:col>4</xdr:col>
      <xdr:colOff>200025</xdr:colOff>
      <xdr:row>5</xdr:row>
      <xdr:rowOff>209550</xdr:rowOff>
    </xdr:to>
    <xdr:sp macro="" textlink="">
      <xdr:nvSpPr>
        <xdr:cNvPr id="21591" name="Line 30"/>
        <xdr:cNvSpPr>
          <a:spLocks noChangeShapeType="1"/>
        </xdr:cNvSpPr>
      </xdr:nvSpPr>
      <xdr:spPr bwMode="auto">
        <a:xfrm>
          <a:off x="5353050" y="19812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</xdr:row>
      <xdr:rowOff>381000</xdr:rowOff>
    </xdr:from>
    <xdr:to>
      <xdr:col>4</xdr:col>
      <xdr:colOff>304800</xdr:colOff>
      <xdr:row>10</xdr:row>
      <xdr:rowOff>180975</xdr:rowOff>
    </xdr:to>
    <xdr:sp macro="" textlink="">
      <xdr:nvSpPr>
        <xdr:cNvPr id="21535" name="Text Box 31"/>
        <xdr:cNvSpPr txBox="1">
          <a:spLocks noChangeArrowheads="1"/>
        </xdr:cNvSpPr>
      </xdr:nvSpPr>
      <xdr:spPr bwMode="auto">
        <a:xfrm>
          <a:off x="5314950" y="39052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(14)</a:t>
          </a:r>
          <a:endParaRPr lang="th-TH"/>
        </a:p>
      </xdr:txBody>
    </xdr:sp>
    <xdr:clientData/>
  </xdr:twoCellAnchor>
  <xdr:twoCellAnchor>
    <xdr:from>
      <xdr:col>3</xdr:col>
      <xdr:colOff>1295400</xdr:colOff>
      <xdr:row>10</xdr:row>
      <xdr:rowOff>152400</xdr:rowOff>
    </xdr:from>
    <xdr:to>
      <xdr:col>4</xdr:col>
      <xdr:colOff>285750</xdr:colOff>
      <xdr:row>11</xdr:row>
      <xdr:rowOff>19050</xdr:rowOff>
    </xdr:to>
    <xdr:sp macro="" textlink="">
      <xdr:nvSpPr>
        <xdr:cNvPr id="21536" name="Text Box 32"/>
        <xdr:cNvSpPr txBox="1">
          <a:spLocks noChangeArrowheads="1"/>
        </xdr:cNvSpPr>
      </xdr:nvSpPr>
      <xdr:spPr bwMode="auto">
        <a:xfrm>
          <a:off x="5295900" y="4114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4</xdr:col>
      <xdr:colOff>38100</xdr:colOff>
      <xdr:row>10</xdr:row>
      <xdr:rowOff>219075</xdr:rowOff>
    </xdr:from>
    <xdr:to>
      <xdr:col>4</xdr:col>
      <xdr:colOff>180975</xdr:colOff>
      <xdr:row>10</xdr:row>
      <xdr:rowOff>219075</xdr:rowOff>
    </xdr:to>
    <xdr:sp macro="" textlink="">
      <xdr:nvSpPr>
        <xdr:cNvPr id="21594" name="Line 33"/>
        <xdr:cNvSpPr>
          <a:spLocks noChangeShapeType="1"/>
        </xdr:cNvSpPr>
      </xdr:nvSpPr>
      <xdr:spPr bwMode="auto">
        <a:xfrm>
          <a:off x="5353050" y="418147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1057275</xdr:colOff>
      <xdr:row>4</xdr:row>
      <xdr:rowOff>323850</xdr:rowOff>
    </xdr:from>
    <xdr:to>
      <xdr:col>3</xdr:col>
      <xdr:colOff>1304925</xdr:colOff>
      <xdr:row>5</xdr:row>
      <xdr:rowOff>219075</xdr:rowOff>
    </xdr:to>
    <xdr:sp macro="" textlink="">
      <xdr:nvSpPr>
        <xdr:cNvPr id="21538" name="Text Box 34"/>
        <xdr:cNvSpPr txBox="1">
          <a:spLocks noChangeArrowheads="1"/>
        </xdr:cNvSpPr>
      </xdr:nvSpPr>
      <xdr:spPr bwMode="auto">
        <a:xfrm>
          <a:off x="5057775" y="1733550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1019175</xdr:colOff>
      <xdr:row>5</xdr:row>
      <xdr:rowOff>390525</xdr:rowOff>
    </xdr:from>
    <xdr:to>
      <xdr:col>3</xdr:col>
      <xdr:colOff>1295400</xdr:colOff>
      <xdr:row>6</xdr:row>
      <xdr:rowOff>228600</xdr:rowOff>
    </xdr:to>
    <xdr:sp macro="" textlink="">
      <xdr:nvSpPr>
        <xdr:cNvPr id="21539" name="Text Box 35"/>
        <xdr:cNvSpPr txBox="1">
          <a:spLocks noChangeArrowheads="1"/>
        </xdr:cNvSpPr>
      </xdr:nvSpPr>
      <xdr:spPr bwMode="auto">
        <a:xfrm>
          <a:off x="5019675" y="216217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3</xdr:col>
      <xdr:colOff>990600</xdr:colOff>
      <xdr:row>9</xdr:row>
      <xdr:rowOff>400050</xdr:rowOff>
    </xdr:from>
    <xdr:to>
      <xdr:col>3</xdr:col>
      <xdr:colOff>1304925</xdr:colOff>
      <xdr:row>10</xdr:row>
      <xdr:rowOff>219075</xdr:rowOff>
    </xdr:to>
    <xdr:sp macro="" textlink="">
      <xdr:nvSpPr>
        <xdr:cNvPr id="21540" name="Text Box 36"/>
        <xdr:cNvSpPr txBox="1">
          <a:spLocks noChangeArrowheads="1"/>
        </xdr:cNvSpPr>
      </xdr:nvSpPr>
      <xdr:spPr bwMode="auto">
        <a:xfrm>
          <a:off x="4991100" y="39243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(14)</a:t>
          </a:r>
          <a:endParaRPr lang="th-TH"/>
        </a:p>
      </xdr:txBody>
    </xdr:sp>
    <xdr:clientData/>
  </xdr:twoCellAnchor>
  <xdr:twoCellAnchor>
    <xdr:from>
      <xdr:col>4</xdr:col>
      <xdr:colOff>0</xdr:colOff>
      <xdr:row>6</xdr:row>
      <xdr:rowOff>390525</xdr:rowOff>
    </xdr:from>
    <xdr:to>
      <xdr:col>4</xdr:col>
      <xdr:colOff>9525</xdr:colOff>
      <xdr:row>10</xdr:row>
      <xdr:rowOff>209550</xdr:rowOff>
    </xdr:to>
    <xdr:sp macro="" textlink="">
      <xdr:nvSpPr>
        <xdr:cNvPr id="21541" name="Text Box 37"/>
        <xdr:cNvSpPr txBox="1">
          <a:spLocks noChangeArrowheads="1"/>
        </xdr:cNvSpPr>
      </xdr:nvSpPr>
      <xdr:spPr bwMode="auto">
        <a:xfrm>
          <a:off x="5314950" y="2600325"/>
          <a:ext cx="95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1295400</xdr:colOff>
      <xdr:row>5</xdr:row>
      <xdr:rowOff>419100</xdr:rowOff>
    </xdr:from>
    <xdr:to>
      <xdr:col>4</xdr:col>
      <xdr:colOff>285750</xdr:colOff>
      <xdr:row>6</xdr:row>
      <xdr:rowOff>219075</xdr:rowOff>
    </xdr:to>
    <xdr:sp macro="" textlink="">
      <xdr:nvSpPr>
        <xdr:cNvPr id="21542" name="Text Box 38"/>
        <xdr:cNvSpPr txBox="1">
          <a:spLocks noChangeArrowheads="1"/>
        </xdr:cNvSpPr>
      </xdr:nvSpPr>
      <xdr:spPr bwMode="auto">
        <a:xfrm>
          <a:off x="5295900" y="21907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3</xdr:col>
      <xdr:colOff>1295400</xdr:colOff>
      <xdr:row>6</xdr:row>
      <xdr:rowOff>190500</xdr:rowOff>
    </xdr:from>
    <xdr:to>
      <xdr:col>4</xdr:col>
      <xdr:colOff>285750</xdr:colOff>
      <xdr:row>6</xdr:row>
      <xdr:rowOff>400050</xdr:rowOff>
    </xdr:to>
    <xdr:sp macro="" textlink="">
      <xdr:nvSpPr>
        <xdr:cNvPr id="21543" name="Text Box 39"/>
        <xdr:cNvSpPr txBox="1">
          <a:spLocks noChangeArrowheads="1"/>
        </xdr:cNvSpPr>
      </xdr:nvSpPr>
      <xdr:spPr bwMode="auto">
        <a:xfrm>
          <a:off x="5295900" y="24003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4</xdr:col>
      <xdr:colOff>38100</xdr:colOff>
      <xdr:row>6</xdr:row>
      <xdr:rowOff>219075</xdr:rowOff>
    </xdr:from>
    <xdr:to>
      <xdr:col>4</xdr:col>
      <xdr:colOff>180975</xdr:colOff>
      <xdr:row>6</xdr:row>
      <xdr:rowOff>219075</xdr:rowOff>
    </xdr:to>
    <xdr:sp macro="" textlink="">
      <xdr:nvSpPr>
        <xdr:cNvPr id="21601" name="Line 40"/>
        <xdr:cNvSpPr>
          <a:spLocks noChangeShapeType="1"/>
        </xdr:cNvSpPr>
      </xdr:nvSpPr>
      <xdr:spPr bwMode="auto">
        <a:xfrm>
          <a:off x="5353050" y="242887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990600</xdr:colOff>
      <xdr:row>8</xdr:row>
      <xdr:rowOff>390525</xdr:rowOff>
    </xdr:from>
    <xdr:to>
      <xdr:col>3</xdr:col>
      <xdr:colOff>1295400</xdr:colOff>
      <xdr:row>9</xdr:row>
      <xdr:rowOff>228600</xdr:rowOff>
    </xdr:to>
    <xdr:sp macro="" textlink="">
      <xdr:nvSpPr>
        <xdr:cNvPr id="21545" name="Text Box 41"/>
        <xdr:cNvSpPr txBox="1">
          <a:spLocks noChangeArrowheads="1"/>
        </xdr:cNvSpPr>
      </xdr:nvSpPr>
      <xdr:spPr bwMode="auto">
        <a:xfrm>
          <a:off x="4991100" y="3476625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(13)</a:t>
          </a:r>
          <a:endParaRPr lang="th-TH"/>
        </a:p>
      </xdr:txBody>
    </xdr:sp>
    <xdr:clientData/>
  </xdr:twoCellAnchor>
  <xdr:twoCellAnchor>
    <xdr:from>
      <xdr:col>2</xdr:col>
      <xdr:colOff>2476500</xdr:colOff>
      <xdr:row>6</xdr:row>
      <xdr:rowOff>409575</xdr:rowOff>
    </xdr:from>
    <xdr:to>
      <xdr:col>2</xdr:col>
      <xdr:colOff>3267075</xdr:colOff>
      <xdr:row>8</xdr:row>
      <xdr:rowOff>0</xdr:rowOff>
    </xdr:to>
    <xdr:grpSp>
      <xdr:nvGrpSpPr>
        <xdr:cNvPr id="21603" name="Group 42"/>
        <xdr:cNvGrpSpPr>
          <a:grpSpLocks/>
        </xdr:cNvGrpSpPr>
      </xdr:nvGrpSpPr>
      <xdr:grpSpPr bwMode="auto">
        <a:xfrm>
          <a:off x="2962275" y="2619375"/>
          <a:ext cx="790575" cy="466725"/>
          <a:chOff x="254" y="1476"/>
          <a:chExt cx="83" cy="49"/>
        </a:xfrm>
      </xdr:grpSpPr>
      <xdr:sp macro="" textlink="">
        <xdr:nvSpPr>
          <xdr:cNvPr id="21547" name="Text Box 43"/>
          <xdr:cNvSpPr txBox="1">
            <a:spLocks noChangeArrowheads="1"/>
          </xdr:cNvSpPr>
        </xdr:nvSpPr>
        <xdr:spPr bwMode="auto">
          <a:xfrm>
            <a:off x="254" y="1476"/>
            <a:ext cx="81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(5) </a:t>
            </a:r>
            <a:endParaRPr lang="th-TH"/>
          </a:p>
        </xdr:txBody>
      </xdr:sp>
      <xdr:sp macro="" textlink="">
        <xdr:nvSpPr>
          <xdr:cNvPr id="21548" name="Text Box 44"/>
          <xdr:cNvSpPr txBox="1">
            <a:spLocks noChangeArrowheads="1"/>
          </xdr:cNvSpPr>
        </xdr:nvSpPr>
        <xdr:spPr bwMode="auto">
          <a:xfrm>
            <a:off x="255" y="1499"/>
            <a:ext cx="8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46</a:t>
            </a:r>
            <a:endParaRPr lang="th-TH"/>
          </a:p>
        </xdr:txBody>
      </xdr:sp>
      <xdr:grpSp>
        <xdr:nvGrpSpPr>
          <xdr:cNvPr id="21631" name="Group 45"/>
          <xdr:cNvGrpSpPr>
            <a:grpSpLocks/>
          </xdr:cNvGrpSpPr>
        </xdr:nvGrpSpPr>
        <xdr:grpSpPr bwMode="auto">
          <a:xfrm>
            <a:off x="260" y="1483"/>
            <a:ext cx="68" cy="37"/>
            <a:chOff x="137" y="1015"/>
            <a:chExt cx="68" cy="37"/>
          </a:xfrm>
        </xdr:grpSpPr>
        <xdr:sp macro="" textlink="">
          <xdr:nvSpPr>
            <xdr:cNvPr id="21632" name="AutoShape 46"/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33" name="Line 47"/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2476500</xdr:colOff>
      <xdr:row>7</xdr:row>
      <xdr:rowOff>400050</xdr:rowOff>
    </xdr:from>
    <xdr:to>
      <xdr:col>2</xdr:col>
      <xdr:colOff>3267075</xdr:colOff>
      <xdr:row>8</xdr:row>
      <xdr:rowOff>428625</xdr:rowOff>
    </xdr:to>
    <xdr:grpSp>
      <xdr:nvGrpSpPr>
        <xdr:cNvPr id="21604" name="Group 48"/>
        <xdr:cNvGrpSpPr>
          <a:grpSpLocks/>
        </xdr:cNvGrpSpPr>
      </xdr:nvGrpSpPr>
      <xdr:grpSpPr bwMode="auto">
        <a:xfrm>
          <a:off x="2962275" y="3048000"/>
          <a:ext cx="790575" cy="466725"/>
          <a:chOff x="254" y="1476"/>
          <a:chExt cx="83" cy="49"/>
        </a:xfrm>
      </xdr:grpSpPr>
      <xdr:sp macro="" textlink="">
        <xdr:nvSpPr>
          <xdr:cNvPr id="21553" name="Text Box 49"/>
          <xdr:cNvSpPr txBox="1">
            <a:spLocks noChangeArrowheads="1"/>
          </xdr:cNvSpPr>
        </xdr:nvSpPr>
        <xdr:spPr bwMode="auto">
          <a:xfrm>
            <a:off x="254" y="1476"/>
            <a:ext cx="81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(6) </a:t>
            </a:r>
            <a:endParaRPr lang="th-TH"/>
          </a:p>
        </xdr:txBody>
      </xdr:sp>
      <xdr:sp macro="" textlink="">
        <xdr:nvSpPr>
          <xdr:cNvPr id="21554" name="Text Box 50"/>
          <xdr:cNvSpPr txBox="1">
            <a:spLocks noChangeArrowheads="1"/>
          </xdr:cNvSpPr>
        </xdr:nvSpPr>
        <xdr:spPr bwMode="auto">
          <a:xfrm>
            <a:off x="255" y="1499"/>
            <a:ext cx="8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46</a:t>
            </a:r>
            <a:endParaRPr lang="th-TH"/>
          </a:p>
        </xdr:txBody>
      </xdr:sp>
      <xdr:grpSp>
        <xdr:nvGrpSpPr>
          <xdr:cNvPr id="21626" name="Group 51"/>
          <xdr:cNvGrpSpPr>
            <a:grpSpLocks/>
          </xdr:cNvGrpSpPr>
        </xdr:nvGrpSpPr>
        <xdr:grpSpPr bwMode="auto">
          <a:xfrm>
            <a:off x="260" y="1483"/>
            <a:ext cx="68" cy="37"/>
            <a:chOff x="137" y="1015"/>
            <a:chExt cx="68" cy="37"/>
          </a:xfrm>
        </xdr:grpSpPr>
        <xdr:sp macro="" textlink="">
          <xdr:nvSpPr>
            <xdr:cNvPr id="21627" name="AutoShape 52"/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28" name="Line 53"/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</xdr:col>
      <xdr:colOff>1000125</xdr:colOff>
      <xdr:row>6</xdr:row>
      <xdr:rowOff>390525</xdr:rowOff>
    </xdr:from>
    <xdr:to>
      <xdr:col>3</xdr:col>
      <xdr:colOff>1295400</xdr:colOff>
      <xdr:row>7</xdr:row>
      <xdr:rowOff>228600</xdr:rowOff>
    </xdr:to>
    <xdr:sp macro="" textlink="">
      <xdr:nvSpPr>
        <xdr:cNvPr id="21558" name="Text Box 54"/>
        <xdr:cNvSpPr txBox="1">
          <a:spLocks noChangeArrowheads="1"/>
        </xdr:cNvSpPr>
      </xdr:nvSpPr>
      <xdr:spPr bwMode="auto">
        <a:xfrm>
          <a:off x="5000625" y="260032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(11)</a:t>
          </a:r>
          <a:endParaRPr lang="th-TH"/>
        </a:p>
      </xdr:txBody>
    </xdr:sp>
    <xdr:clientData/>
  </xdr:twoCellAnchor>
  <xdr:twoCellAnchor>
    <xdr:from>
      <xdr:col>3</xdr:col>
      <xdr:colOff>1295400</xdr:colOff>
      <xdr:row>7</xdr:row>
      <xdr:rowOff>400050</xdr:rowOff>
    </xdr:from>
    <xdr:to>
      <xdr:col>4</xdr:col>
      <xdr:colOff>295275</xdr:colOff>
      <xdr:row>8</xdr:row>
      <xdr:rowOff>219075</xdr:rowOff>
    </xdr:to>
    <xdr:sp macro="" textlink="">
      <xdr:nvSpPr>
        <xdr:cNvPr id="21559" name="Text Box 55"/>
        <xdr:cNvSpPr txBox="1">
          <a:spLocks noChangeArrowheads="1"/>
        </xdr:cNvSpPr>
      </xdr:nvSpPr>
      <xdr:spPr bwMode="auto">
        <a:xfrm>
          <a:off x="5295900" y="30480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(12)</a:t>
          </a:r>
          <a:endParaRPr lang="th-TH"/>
        </a:p>
      </xdr:txBody>
    </xdr:sp>
    <xdr:clientData/>
  </xdr:twoCellAnchor>
  <xdr:twoCellAnchor>
    <xdr:from>
      <xdr:col>3</xdr:col>
      <xdr:colOff>1295400</xdr:colOff>
      <xdr:row>8</xdr:row>
      <xdr:rowOff>180975</xdr:rowOff>
    </xdr:from>
    <xdr:to>
      <xdr:col>4</xdr:col>
      <xdr:colOff>314325</xdr:colOff>
      <xdr:row>9</xdr:row>
      <xdr:rowOff>19050</xdr:rowOff>
    </xdr:to>
    <xdr:sp macro="" textlink="">
      <xdr:nvSpPr>
        <xdr:cNvPr id="21560" name="Text Box 56"/>
        <xdr:cNvSpPr txBox="1">
          <a:spLocks noChangeArrowheads="1"/>
        </xdr:cNvSpPr>
      </xdr:nvSpPr>
      <xdr:spPr bwMode="auto">
        <a:xfrm>
          <a:off x="5295900" y="3267075"/>
          <a:ext cx="333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4</xdr:col>
      <xdr:colOff>38100</xdr:colOff>
      <xdr:row>8</xdr:row>
      <xdr:rowOff>219075</xdr:rowOff>
    </xdr:from>
    <xdr:to>
      <xdr:col>4</xdr:col>
      <xdr:colOff>180975</xdr:colOff>
      <xdr:row>8</xdr:row>
      <xdr:rowOff>219075</xdr:rowOff>
    </xdr:to>
    <xdr:sp macro="" textlink="">
      <xdr:nvSpPr>
        <xdr:cNvPr id="21608" name="Line 57"/>
        <xdr:cNvSpPr>
          <a:spLocks noChangeShapeType="1"/>
        </xdr:cNvSpPr>
      </xdr:nvSpPr>
      <xdr:spPr bwMode="auto">
        <a:xfrm>
          <a:off x="5353050" y="330517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971550</xdr:colOff>
      <xdr:row>7</xdr:row>
      <xdr:rowOff>390525</xdr:rowOff>
    </xdr:from>
    <xdr:to>
      <xdr:col>3</xdr:col>
      <xdr:colOff>1295400</xdr:colOff>
      <xdr:row>8</xdr:row>
      <xdr:rowOff>228600</xdr:rowOff>
    </xdr:to>
    <xdr:sp macro="" textlink="">
      <xdr:nvSpPr>
        <xdr:cNvPr id="21562" name="Text Box 58"/>
        <xdr:cNvSpPr txBox="1">
          <a:spLocks noChangeArrowheads="1"/>
        </xdr:cNvSpPr>
      </xdr:nvSpPr>
      <xdr:spPr bwMode="auto">
        <a:xfrm>
          <a:off x="4972050" y="303847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(12)</a:t>
          </a:r>
          <a:endParaRPr lang="th-TH"/>
        </a:p>
      </xdr:txBody>
    </xdr:sp>
    <xdr:clientData/>
  </xdr:twoCellAnchor>
  <xdr:twoCellAnchor>
    <xdr:from>
      <xdr:col>4</xdr:col>
      <xdr:colOff>0</xdr:colOff>
      <xdr:row>8</xdr:row>
      <xdr:rowOff>419100</xdr:rowOff>
    </xdr:from>
    <xdr:to>
      <xdr:col>4</xdr:col>
      <xdr:colOff>295275</xdr:colOff>
      <xdr:row>9</xdr:row>
      <xdr:rowOff>219075</xdr:rowOff>
    </xdr:to>
    <xdr:sp macro="" textlink="">
      <xdr:nvSpPr>
        <xdr:cNvPr id="21563" name="Text Box 59"/>
        <xdr:cNvSpPr txBox="1">
          <a:spLocks noChangeArrowheads="1"/>
        </xdr:cNvSpPr>
      </xdr:nvSpPr>
      <xdr:spPr bwMode="auto">
        <a:xfrm>
          <a:off x="5314950" y="3505200"/>
          <a:ext cx="2952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(13)</a:t>
          </a:r>
          <a:endParaRPr lang="th-TH"/>
        </a:p>
      </xdr:txBody>
    </xdr:sp>
    <xdr:clientData/>
  </xdr:twoCellAnchor>
  <xdr:twoCellAnchor>
    <xdr:from>
      <xdr:col>3</xdr:col>
      <xdr:colOff>1295400</xdr:colOff>
      <xdr:row>9</xdr:row>
      <xdr:rowOff>180975</xdr:rowOff>
    </xdr:from>
    <xdr:to>
      <xdr:col>4</xdr:col>
      <xdr:colOff>304800</xdr:colOff>
      <xdr:row>10</xdr:row>
      <xdr:rowOff>19050</xdr:rowOff>
    </xdr:to>
    <xdr:sp macro="" textlink="">
      <xdr:nvSpPr>
        <xdr:cNvPr id="21564" name="Text Box 60"/>
        <xdr:cNvSpPr txBox="1">
          <a:spLocks noChangeArrowheads="1"/>
        </xdr:cNvSpPr>
      </xdr:nvSpPr>
      <xdr:spPr bwMode="auto">
        <a:xfrm>
          <a:off x="5295900" y="370522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4</xdr:col>
      <xdr:colOff>38100</xdr:colOff>
      <xdr:row>9</xdr:row>
      <xdr:rowOff>219075</xdr:rowOff>
    </xdr:from>
    <xdr:to>
      <xdr:col>4</xdr:col>
      <xdr:colOff>180975</xdr:colOff>
      <xdr:row>9</xdr:row>
      <xdr:rowOff>219075</xdr:rowOff>
    </xdr:to>
    <xdr:sp macro="" textlink="">
      <xdr:nvSpPr>
        <xdr:cNvPr id="21612" name="Line 61"/>
        <xdr:cNvSpPr>
          <a:spLocks noChangeShapeType="1"/>
        </xdr:cNvSpPr>
      </xdr:nvSpPr>
      <xdr:spPr bwMode="auto">
        <a:xfrm>
          <a:off x="5353050" y="37433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566" name="Text Box 62"/>
        <xdr:cNvSpPr txBox="1">
          <a:spLocks noChangeArrowheads="1"/>
        </xdr:cNvSpPr>
      </xdr:nvSpPr>
      <xdr:spPr bwMode="auto">
        <a:xfrm>
          <a:off x="762000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2</xdr:col>
      <xdr:colOff>2476500</xdr:colOff>
      <xdr:row>9</xdr:row>
      <xdr:rowOff>409575</xdr:rowOff>
    </xdr:from>
    <xdr:to>
      <xdr:col>2</xdr:col>
      <xdr:colOff>3267075</xdr:colOff>
      <xdr:row>11</xdr:row>
      <xdr:rowOff>0</xdr:rowOff>
    </xdr:to>
    <xdr:grpSp>
      <xdr:nvGrpSpPr>
        <xdr:cNvPr id="21614" name="Group 63"/>
        <xdr:cNvGrpSpPr>
          <a:grpSpLocks/>
        </xdr:cNvGrpSpPr>
      </xdr:nvGrpSpPr>
      <xdr:grpSpPr bwMode="auto">
        <a:xfrm>
          <a:off x="2962275" y="3933825"/>
          <a:ext cx="790575" cy="466725"/>
          <a:chOff x="254" y="1476"/>
          <a:chExt cx="83" cy="49"/>
        </a:xfrm>
      </xdr:grpSpPr>
      <xdr:sp macro="" textlink="">
        <xdr:nvSpPr>
          <xdr:cNvPr id="21568" name="Text Box 64"/>
          <xdr:cNvSpPr txBox="1">
            <a:spLocks noChangeArrowheads="1"/>
          </xdr:cNvSpPr>
        </xdr:nvSpPr>
        <xdr:spPr bwMode="auto">
          <a:xfrm>
            <a:off x="254" y="1476"/>
            <a:ext cx="81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(8) </a:t>
            </a:r>
            <a:endParaRPr lang="th-TH"/>
          </a:p>
        </xdr:txBody>
      </xdr:sp>
      <xdr:sp macro="" textlink="">
        <xdr:nvSpPr>
          <xdr:cNvPr id="21569" name="Text Box 65"/>
          <xdr:cNvSpPr txBox="1">
            <a:spLocks noChangeArrowheads="1"/>
          </xdr:cNvSpPr>
        </xdr:nvSpPr>
        <xdr:spPr bwMode="auto">
          <a:xfrm>
            <a:off x="255" y="1499"/>
            <a:ext cx="8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46</a:t>
            </a:r>
            <a:endParaRPr lang="th-TH"/>
          </a:p>
        </xdr:txBody>
      </xdr:sp>
      <xdr:grpSp>
        <xdr:nvGrpSpPr>
          <xdr:cNvPr id="21621" name="Group 66"/>
          <xdr:cNvGrpSpPr>
            <a:grpSpLocks/>
          </xdr:cNvGrpSpPr>
        </xdr:nvGrpSpPr>
        <xdr:grpSpPr bwMode="auto">
          <a:xfrm>
            <a:off x="260" y="1483"/>
            <a:ext cx="68" cy="37"/>
            <a:chOff x="137" y="1015"/>
            <a:chExt cx="68" cy="37"/>
          </a:xfrm>
        </xdr:grpSpPr>
        <xdr:sp macro="" textlink="">
          <xdr:nvSpPr>
            <xdr:cNvPr id="21622" name="AutoShape 67"/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23" name="Line 68"/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</xdr:col>
      <xdr:colOff>971550</xdr:colOff>
      <xdr:row>10</xdr:row>
      <xdr:rowOff>381000</xdr:rowOff>
    </xdr:from>
    <xdr:to>
      <xdr:col>3</xdr:col>
      <xdr:colOff>1304925</xdr:colOff>
      <xdr:row>11</xdr:row>
      <xdr:rowOff>200025</xdr:rowOff>
    </xdr:to>
    <xdr:sp macro="" textlink="">
      <xdr:nvSpPr>
        <xdr:cNvPr id="21573" name="Text Box 69"/>
        <xdr:cNvSpPr txBox="1">
          <a:spLocks noChangeArrowheads="1"/>
        </xdr:cNvSpPr>
      </xdr:nvSpPr>
      <xdr:spPr bwMode="auto">
        <a:xfrm>
          <a:off x="4972050" y="4343400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1295400</xdr:colOff>
      <xdr:row>6</xdr:row>
      <xdr:rowOff>400050</xdr:rowOff>
    </xdr:from>
    <xdr:to>
      <xdr:col>4</xdr:col>
      <xdr:colOff>295275</xdr:colOff>
      <xdr:row>7</xdr:row>
      <xdr:rowOff>219075</xdr:rowOff>
    </xdr:to>
    <xdr:sp macro="" textlink="">
      <xdr:nvSpPr>
        <xdr:cNvPr id="21574" name="Text Box 70"/>
        <xdr:cNvSpPr txBox="1">
          <a:spLocks noChangeArrowheads="1"/>
        </xdr:cNvSpPr>
      </xdr:nvSpPr>
      <xdr:spPr bwMode="auto">
        <a:xfrm>
          <a:off x="5295900" y="260985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(11)</a:t>
          </a:r>
          <a:endParaRPr lang="th-TH"/>
        </a:p>
      </xdr:txBody>
    </xdr:sp>
    <xdr:clientData/>
  </xdr:twoCellAnchor>
  <xdr:twoCellAnchor>
    <xdr:from>
      <xdr:col>3</xdr:col>
      <xdr:colOff>1295400</xdr:colOff>
      <xdr:row>7</xdr:row>
      <xdr:rowOff>180975</xdr:rowOff>
    </xdr:from>
    <xdr:to>
      <xdr:col>4</xdr:col>
      <xdr:colOff>295275</xdr:colOff>
      <xdr:row>8</xdr:row>
      <xdr:rowOff>19050</xdr:rowOff>
    </xdr:to>
    <xdr:sp macro="" textlink="">
      <xdr:nvSpPr>
        <xdr:cNvPr id="21575" name="Text Box 71"/>
        <xdr:cNvSpPr txBox="1">
          <a:spLocks noChangeArrowheads="1"/>
        </xdr:cNvSpPr>
      </xdr:nvSpPr>
      <xdr:spPr bwMode="auto">
        <a:xfrm>
          <a:off x="5295900" y="2828925"/>
          <a:ext cx="3143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4</xdr:col>
      <xdr:colOff>38100</xdr:colOff>
      <xdr:row>7</xdr:row>
      <xdr:rowOff>219075</xdr:rowOff>
    </xdr:from>
    <xdr:to>
      <xdr:col>4</xdr:col>
      <xdr:colOff>180975</xdr:colOff>
      <xdr:row>7</xdr:row>
      <xdr:rowOff>219075</xdr:rowOff>
    </xdr:to>
    <xdr:sp macro="" textlink="">
      <xdr:nvSpPr>
        <xdr:cNvPr id="21618" name="Line 72"/>
        <xdr:cNvSpPr>
          <a:spLocks noChangeShapeType="1"/>
        </xdr:cNvSpPr>
      </xdr:nvSpPr>
      <xdr:spPr bwMode="auto">
        <a:xfrm>
          <a:off x="5353050" y="2867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1:P44"/>
  <sheetViews>
    <sheetView topLeftCell="A31" zoomScale="110" zoomScaleNormal="110" zoomScaleSheetLayoutView="85" workbookViewId="0">
      <selection activeCell="A36" sqref="A36"/>
    </sheetView>
  </sheetViews>
  <sheetFormatPr defaultColWidth="9.140625" defaultRowHeight="21.75" x14ac:dyDescent="0.5"/>
  <cols>
    <col min="1" max="1" width="1.7109375" style="46" customWidth="1"/>
    <col min="2" max="2" width="10.7109375" style="46" customWidth="1"/>
    <col min="3" max="3" width="30.7109375" style="46" customWidth="1"/>
    <col min="4" max="5" width="7.7109375" style="46" customWidth="1"/>
    <col min="6" max="12" width="8.7109375" style="46" customWidth="1"/>
    <col min="13" max="13" width="13" style="46" customWidth="1"/>
    <col min="14" max="14" width="9.42578125" style="263" hidden="1" customWidth="1"/>
    <col min="15" max="15" width="7.140625" style="263" hidden="1" customWidth="1"/>
    <col min="16" max="16" width="6.28515625" style="263" customWidth="1"/>
    <col min="17" max="24" width="5.7109375" style="46" customWidth="1"/>
    <col min="25" max="16384" width="9.140625" style="46"/>
  </cols>
  <sheetData>
    <row r="1" spans="2:15" ht="28.5" customHeight="1" x14ac:dyDescent="0.5">
      <c r="B1" s="257" t="s">
        <v>218</v>
      </c>
      <c r="F1" s="56"/>
      <c r="G1" s="56"/>
      <c r="H1" s="56"/>
    </row>
    <row r="2" spans="2:15" ht="34.5" customHeight="1" x14ac:dyDescent="0.7">
      <c r="B2" s="355" t="s">
        <v>219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259"/>
    </row>
    <row r="3" spans="2:15" ht="21.75" customHeight="1" x14ac:dyDescent="0.55000000000000004">
      <c r="B3" s="32" t="s">
        <v>11</v>
      </c>
      <c r="C3" s="32"/>
      <c r="D3" s="32" t="s">
        <v>12</v>
      </c>
      <c r="E3" s="48"/>
      <c r="G3" s="353"/>
      <c r="H3" s="353"/>
      <c r="I3" s="353"/>
      <c r="J3" s="32"/>
      <c r="K3" s="32"/>
      <c r="L3" s="32"/>
    </row>
    <row r="4" spans="2:15" ht="23.25" x14ac:dyDescent="0.55000000000000004">
      <c r="B4" s="32" t="s">
        <v>145</v>
      </c>
      <c r="C4" s="48"/>
      <c r="D4" s="354" t="s">
        <v>151</v>
      </c>
      <c r="E4" s="354"/>
      <c r="F4" s="354"/>
      <c r="G4" s="354"/>
      <c r="H4" s="356" t="s">
        <v>13</v>
      </c>
      <c r="I4" s="356"/>
      <c r="J4" s="48"/>
      <c r="K4" s="48"/>
      <c r="L4" s="48"/>
      <c r="M4" s="32"/>
    </row>
    <row r="5" spans="2:15" ht="23.25" x14ac:dyDescent="0.55000000000000004"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32"/>
    </row>
    <row r="6" spans="2:15" ht="33" customHeight="1" x14ac:dyDescent="0.55000000000000004">
      <c r="B6" s="47" t="s">
        <v>155</v>
      </c>
      <c r="C6" s="47"/>
      <c r="D6" s="48"/>
      <c r="E6" s="33"/>
      <c r="F6" s="33"/>
      <c r="G6" s="33"/>
      <c r="H6" s="33"/>
      <c r="I6" s="33"/>
      <c r="J6" s="33"/>
      <c r="K6" s="33"/>
      <c r="L6" s="33"/>
      <c r="M6" s="33"/>
    </row>
    <row r="7" spans="2:15" ht="24" thickBot="1" x14ac:dyDescent="0.55000000000000004">
      <c r="B7" s="49" t="s">
        <v>50</v>
      </c>
      <c r="C7" s="49"/>
      <c r="F7" s="50"/>
      <c r="G7" s="50"/>
      <c r="H7" s="50"/>
      <c r="I7" s="50"/>
      <c r="J7" s="50"/>
      <c r="K7" s="50"/>
      <c r="L7" s="50"/>
      <c r="M7" s="50"/>
    </row>
    <row r="8" spans="2:15" ht="36" customHeight="1" x14ac:dyDescent="0.5">
      <c r="B8" s="366" t="s">
        <v>98</v>
      </c>
      <c r="C8" s="368" t="s">
        <v>115</v>
      </c>
      <c r="D8" s="370" t="s">
        <v>1</v>
      </c>
      <c r="E8" s="372" t="s">
        <v>2</v>
      </c>
      <c r="F8" s="363" t="s">
        <v>6</v>
      </c>
      <c r="G8" s="364"/>
      <c r="H8" s="365"/>
      <c r="I8" s="357" t="s">
        <v>38</v>
      </c>
      <c r="J8" s="358"/>
      <c r="K8" s="361" t="s">
        <v>51</v>
      </c>
      <c r="L8" s="362"/>
      <c r="M8" s="351" t="s">
        <v>195</v>
      </c>
    </row>
    <row r="9" spans="2:15" ht="56.25" thickBot="1" x14ac:dyDescent="0.55000000000000004">
      <c r="B9" s="367"/>
      <c r="C9" s="369"/>
      <c r="D9" s="371"/>
      <c r="E9" s="373"/>
      <c r="F9" s="51" t="s">
        <v>7</v>
      </c>
      <c r="G9" s="52" t="s">
        <v>8</v>
      </c>
      <c r="H9" s="53" t="s">
        <v>0</v>
      </c>
      <c r="I9" s="54" t="s">
        <v>3</v>
      </c>
      <c r="J9" s="55" t="s">
        <v>4</v>
      </c>
      <c r="K9" s="54" t="s">
        <v>3</v>
      </c>
      <c r="L9" s="53" t="s">
        <v>4</v>
      </c>
      <c r="M9" s="352"/>
    </row>
    <row r="10" spans="2:15" ht="21" customHeight="1" x14ac:dyDescent="0.5">
      <c r="B10" s="39"/>
      <c r="C10" s="260" t="s">
        <v>153</v>
      </c>
      <c r="D10" s="14"/>
      <c r="E10" s="15">
        <v>51</v>
      </c>
      <c r="F10" s="16"/>
      <c r="G10" s="17"/>
      <c r="H10" s="15"/>
      <c r="I10" s="18">
        <v>3</v>
      </c>
      <c r="J10" s="19"/>
      <c r="K10" s="18"/>
      <c r="L10" s="15"/>
      <c r="M10" s="4"/>
      <c r="N10" s="263">
        <f>IF(M10&gt;15,(15),M10)</f>
        <v>0</v>
      </c>
      <c r="O10" s="263">
        <f>IF(E10&gt;50,((E10-50)*(N10)/15),0)</f>
        <v>0</v>
      </c>
    </row>
    <row r="11" spans="2:15" ht="21" customHeight="1" x14ac:dyDescent="0.5">
      <c r="B11" s="41"/>
      <c r="C11" s="289" t="s">
        <v>153</v>
      </c>
      <c r="D11" s="20"/>
      <c r="E11" s="21">
        <v>100</v>
      </c>
      <c r="F11" s="22">
        <v>3</v>
      </c>
      <c r="G11" s="23">
        <v>3</v>
      </c>
      <c r="H11" s="21"/>
      <c r="I11" s="24">
        <v>3</v>
      </c>
      <c r="J11" s="25">
        <v>2</v>
      </c>
      <c r="K11" s="24"/>
      <c r="L11" s="21"/>
      <c r="M11" s="6">
        <v>1</v>
      </c>
      <c r="N11" s="263">
        <f t="shared" ref="N11:N36" si="0">IF(M11&gt;15,(15),M11)</f>
        <v>1</v>
      </c>
      <c r="O11" s="263">
        <f t="shared" ref="O11:O36" si="1">IF(E11&gt;50,((E11-50)*(N11)/15),0)</f>
        <v>3.3333333333333335</v>
      </c>
    </row>
    <row r="12" spans="2:15" ht="21" customHeight="1" x14ac:dyDescent="0.5">
      <c r="B12" s="41"/>
      <c r="C12" s="42"/>
      <c r="D12" s="20"/>
      <c r="E12" s="21"/>
      <c r="F12" s="22"/>
      <c r="G12" s="23"/>
      <c r="H12" s="21"/>
      <c r="I12" s="24"/>
      <c r="J12" s="25"/>
      <c r="K12" s="24"/>
      <c r="L12" s="21"/>
      <c r="M12" s="6"/>
      <c r="N12" s="263">
        <f t="shared" si="0"/>
        <v>0</v>
      </c>
      <c r="O12" s="263">
        <f t="shared" si="1"/>
        <v>0</v>
      </c>
    </row>
    <row r="13" spans="2:15" x14ac:dyDescent="0.5">
      <c r="B13" s="41"/>
      <c r="C13" s="42"/>
      <c r="D13" s="20"/>
      <c r="E13" s="21"/>
      <c r="F13" s="22"/>
      <c r="G13" s="23"/>
      <c r="H13" s="21"/>
      <c r="I13" s="24"/>
      <c r="J13" s="25"/>
      <c r="K13" s="24"/>
      <c r="L13" s="21"/>
      <c r="M13" s="6"/>
      <c r="N13" s="263">
        <f t="shared" si="0"/>
        <v>0</v>
      </c>
      <c r="O13" s="263">
        <f t="shared" si="1"/>
        <v>0</v>
      </c>
    </row>
    <row r="14" spans="2:15" x14ac:dyDescent="0.5">
      <c r="B14" s="41"/>
      <c r="C14" s="42"/>
      <c r="D14" s="20"/>
      <c r="E14" s="21"/>
      <c r="F14" s="22"/>
      <c r="G14" s="23"/>
      <c r="H14" s="21"/>
      <c r="I14" s="24"/>
      <c r="J14" s="25"/>
      <c r="K14" s="24"/>
      <c r="L14" s="21"/>
      <c r="M14" s="6"/>
      <c r="N14" s="263">
        <f t="shared" si="0"/>
        <v>0</v>
      </c>
      <c r="O14" s="263">
        <f t="shared" si="1"/>
        <v>0</v>
      </c>
    </row>
    <row r="15" spans="2:15" x14ac:dyDescent="0.5">
      <c r="B15" s="41"/>
      <c r="C15" s="42"/>
      <c r="D15" s="20"/>
      <c r="E15" s="21"/>
      <c r="F15" s="22"/>
      <c r="G15" s="23"/>
      <c r="H15" s="21"/>
      <c r="I15" s="24"/>
      <c r="J15" s="25"/>
      <c r="K15" s="24"/>
      <c r="L15" s="21"/>
      <c r="M15" s="6"/>
      <c r="N15" s="263">
        <f t="shared" si="0"/>
        <v>0</v>
      </c>
      <c r="O15" s="263">
        <f t="shared" si="1"/>
        <v>0</v>
      </c>
    </row>
    <row r="16" spans="2:15" x14ac:dyDescent="0.5">
      <c r="B16" s="41"/>
      <c r="C16" s="42"/>
      <c r="D16" s="20"/>
      <c r="E16" s="21"/>
      <c r="F16" s="22"/>
      <c r="G16" s="23"/>
      <c r="H16" s="21"/>
      <c r="I16" s="24"/>
      <c r="J16" s="25"/>
      <c r="K16" s="24"/>
      <c r="L16" s="21"/>
      <c r="M16" s="6"/>
      <c r="N16" s="263">
        <f t="shared" si="0"/>
        <v>0</v>
      </c>
      <c r="O16" s="263">
        <f t="shared" si="1"/>
        <v>0</v>
      </c>
    </row>
    <row r="17" spans="2:15" x14ac:dyDescent="0.5">
      <c r="B17" s="41"/>
      <c r="C17" s="42"/>
      <c r="D17" s="20"/>
      <c r="E17" s="21"/>
      <c r="F17" s="22"/>
      <c r="G17" s="23"/>
      <c r="H17" s="21"/>
      <c r="I17" s="24"/>
      <c r="J17" s="25"/>
      <c r="K17" s="24"/>
      <c r="L17" s="21"/>
      <c r="M17" s="6"/>
      <c r="N17" s="263">
        <f t="shared" si="0"/>
        <v>0</v>
      </c>
      <c r="O17" s="263">
        <f t="shared" si="1"/>
        <v>0</v>
      </c>
    </row>
    <row r="18" spans="2:15" x14ac:dyDescent="0.5">
      <c r="B18" s="41"/>
      <c r="C18" s="42"/>
      <c r="D18" s="20"/>
      <c r="E18" s="21"/>
      <c r="F18" s="22"/>
      <c r="G18" s="23"/>
      <c r="H18" s="21"/>
      <c r="I18" s="24"/>
      <c r="J18" s="25"/>
      <c r="K18" s="24"/>
      <c r="L18" s="21"/>
      <c r="M18" s="6"/>
      <c r="N18" s="263">
        <f t="shared" si="0"/>
        <v>0</v>
      </c>
      <c r="O18" s="263">
        <f t="shared" si="1"/>
        <v>0</v>
      </c>
    </row>
    <row r="19" spans="2:15" x14ac:dyDescent="0.5">
      <c r="B19" s="41"/>
      <c r="C19" s="42"/>
      <c r="D19" s="20"/>
      <c r="E19" s="21"/>
      <c r="F19" s="22"/>
      <c r="G19" s="23"/>
      <c r="H19" s="21"/>
      <c r="I19" s="24"/>
      <c r="J19" s="25"/>
      <c r="K19" s="24"/>
      <c r="L19" s="21"/>
      <c r="M19" s="6"/>
      <c r="N19" s="263">
        <f t="shared" si="0"/>
        <v>0</v>
      </c>
      <c r="O19" s="263">
        <f t="shared" si="1"/>
        <v>0</v>
      </c>
    </row>
    <row r="20" spans="2:15" x14ac:dyDescent="0.5">
      <c r="B20" s="41"/>
      <c r="C20" s="42"/>
      <c r="D20" s="20"/>
      <c r="E20" s="21"/>
      <c r="F20" s="22"/>
      <c r="G20" s="23"/>
      <c r="H20" s="21"/>
      <c r="I20" s="24"/>
      <c r="J20" s="25"/>
      <c r="K20" s="24"/>
      <c r="L20" s="21"/>
      <c r="M20" s="6"/>
      <c r="N20" s="263">
        <f t="shared" si="0"/>
        <v>0</v>
      </c>
      <c r="O20" s="263">
        <f t="shared" si="1"/>
        <v>0</v>
      </c>
    </row>
    <row r="21" spans="2:15" x14ac:dyDescent="0.5">
      <c r="B21" s="41"/>
      <c r="C21" s="42"/>
      <c r="D21" s="20"/>
      <c r="E21" s="21"/>
      <c r="F21" s="22"/>
      <c r="G21" s="23"/>
      <c r="H21" s="21"/>
      <c r="I21" s="24"/>
      <c r="J21" s="25"/>
      <c r="K21" s="24"/>
      <c r="L21" s="21"/>
      <c r="M21" s="6"/>
      <c r="N21" s="263">
        <f t="shared" si="0"/>
        <v>0</v>
      </c>
      <c r="O21" s="263">
        <f t="shared" si="1"/>
        <v>0</v>
      </c>
    </row>
    <row r="22" spans="2:15" x14ac:dyDescent="0.5">
      <c r="B22" s="41"/>
      <c r="C22" s="42"/>
      <c r="D22" s="20"/>
      <c r="E22" s="21"/>
      <c r="F22" s="22"/>
      <c r="G22" s="23"/>
      <c r="H22" s="21"/>
      <c r="I22" s="24"/>
      <c r="J22" s="25"/>
      <c r="K22" s="24"/>
      <c r="L22" s="21"/>
      <c r="M22" s="6"/>
      <c r="N22" s="263">
        <f t="shared" si="0"/>
        <v>0</v>
      </c>
      <c r="O22" s="263">
        <f t="shared" si="1"/>
        <v>0</v>
      </c>
    </row>
    <row r="23" spans="2:15" x14ac:dyDescent="0.5">
      <c r="B23" s="41"/>
      <c r="C23" s="42"/>
      <c r="D23" s="20"/>
      <c r="E23" s="21"/>
      <c r="F23" s="22"/>
      <c r="G23" s="23"/>
      <c r="H23" s="21"/>
      <c r="I23" s="24"/>
      <c r="J23" s="25"/>
      <c r="K23" s="24"/>
      <c r="L23" s="21"/>
      <c r="M23" s="6"/>
      <c r="N23" s="263">
        <f t="shared" si="0"/>
        <v>0</v>
      </c>
      <c r="O23" s="263">
        <f t="shared" si="1"/>
        <v>0</v>
      </c>
    </row>
    <row r="24" spans="2:15" x14ac:dyDescent="0.5">
      <c r="B24" s="41"/>
      <c r="C24" s="42"/>
      <c r="D24" s="20"/>
      <c r="E24" s="21"/>
      <c r="F24" s="22"/>
      <c r="G24" s="23"/>
      <c r="H24" s="21"/>
      <c r="I24" s="24"/>
      <c r="J24" s="25"/>
      <c r="K24" s="24"/>
      <c r="L24" s="21"/>
      <c r="M24" s="6"/>
      <c r="N24" s="263">
        <f t="shared" si="0"/>
        <v>0</v>
      </c>
      <c r="O24" s="263">
        <f t="shared" si="1"/>
        <v>0</v>
      </c>
    </row>
    <row r="25" spans="2:15" x14ac:dyDescent="0.5">
      <c r="B25" s="41"/>
      <c r="C25" s="42"/>
      <c r="D25" s="20"/>
      <c r="E25" s="21"/>
      <c r="F25" s="22"/>
      <c r="G25" s="23"/>
      <c r="H25" s="21"/>
      <c r="I25" s="24"/>
      <c r="J25" s="25"/>
      <c r="K25" s="24"/>
      <c r="L25" s="21"/>
      <c r="M25" s="6"/>
      <c r="N25" s="263">
        <f t="shared" si="0"/>
        <v>0</v>
      </c>
      <c r="O25" s="263">
        <f t="shared" si="1"/>
        <v>0</v>
      </c>
    </row>
    <row r="26" spans="2:15" x14ac:dyDescent="0.5">
      <c r="B26" s="41"/>
      <c r="C26" s="42"/>
      <c r="D26" s="20"/>
      <c r="E26" s="21"/>
      <c r="F26" s="22"/>
      <c r="G26" s="23"/>
      <c r="H26" s="21"/>
      <c r="I26" s="24"/>
      <c r="J26" s="25"/>
      <c r="K26" s="24"/>
      <c r="L26" s="21"/>
      <c r="M26" s="6"/>
      <c r="N26" s="263">
        <f t="shared" si="0"/>
        <v>0</v>
      </c>
      <c r="O26" s="263">
        <f t="shared" si="1"/>
        <v>0</v>
      </c>
    </row>
    <row r="27" spans="2:15" x14ac:dyDescent="0.5">
      <c r="B27" s="41"/>
      <c r="C27" s="42"/>
      <c r="D27" s="20"/>
      <c r="E27" s="21"/>
      <c r="F27" s="22"/>
      <c r="G27" s="23"/>
      <c r="H27" s="21"/>
      <c r="I27" s="24"/>
      <c r="J27" s="25"/>
      <c r="K27" s="24"/>
      <c r="L27" s="21"/>
      <c r="M27" s="6"/>
      <c r="N27" s="263">
        <f t="shared" si="0"/>
        <v>0</v>
      </c>
      <c r="O27" s="263">
        <f t="shared" si="1"/>
        <v>0</v>
      </c>
    </row>
    <row r="28" spans="2:15" x14ac:dyDescent="0.5">
      <c r="B28" s="41"/>
      <c r="C28" s="42"/>
      <c r="D28" s="20"/>
      <c r="E28" s="21"/>
      <c r="F28" s="22"/>
      <c r="G28" s="23"/>
      <c r="H28" s="21"/>
      <c r="I28" s="24"/>
      <c r="J28" s="25"/>
      <c r="K28" s="24"/>
      <c r="L28" s="21"/>
      <c r="M28" s="6"/>
      <c r="N28" s="263">
        <f t="shared" si="0"/>
        <v>0</v>
      </c>
      <c r="O28" s="263">
        <f t="shared" si="1"/>
        <v>0</v>
      </c>
    </row>
    <row r="29" spans="2:15" x14ac:dyDescent="0.5">
      <c r="B29" s="41"/>
      <c r="C29" s="42"/>
      <c r="D29" s="20"/>
      <c r="E29" s="21"/>
      <c r="F29" s="22"/>
      <c r="G29" s="23"/>
      <c r="H29" s="21"/>
      <c r="I29" s="24"/>
      <c r="J29" s="25"/>
      <c r="K29" s="24"/>
      <c r="L29" s="21"/>
      <c r="M29" s="6"/>
      <c r="N29" s="263">
        <f t="shared" si="0"/>
        <v>0</v>
      </c>
      <c r="O29" s="263">
        <f t="shared" si="1"/>
        <v>0</v>
      </c>
    </row>
    <row r="30" spans="2:15" x14ac:dyDescent="0.5">
      <c r="B30" s="41"/>
      <c r="C30" s="42"/>
      <c r="D30" s="20"/>
      <c r="E30" s="21"/>
      <c r="F30" s="22"/>
      <c r="G30" s="23"/>
      <c r="H30" s="21"/>
      <c r="I30" s="24"/>
      <c r="J30" s="25"/>
      <c r="K30" s="24"/>
      <c r="L30" s="21"/>
      <c r="M30" s="6"/>
      <c r="N30" s="263">
        <f t="shared" si="0"/>
        <v>0</v>
      </c>
      <c r="O30" s="263">
        <f t="shared" si="1"/>
        <v>0</v>
      </c>
    </row>
    <row r="31" spans="2:15" x14ac:dyDescent="0.5">
      <c r="B31" s="41"/>
      <c r="C31" s="42"/>
      <c r="D31" s="20"/>
      <c r="E31" s="21"/>
      <c r="F31" s="22"/>
      <c r="G31" s="23"/>
      <c r="H31" s="21"/>
      <c r="I31" s="24"/>
      <c r="J31" s="25"/>
      <c r="K31" s="24"/>
      <c r="L31" s="21"/>
      <c r="M31" s="6"/>
      <c r="N31" s="263">
        <f t="shared" si="0"/>
        <v>0</v>
      </c>
      <c r="O31" s="263">
        <f t="shared" si="1"/>
        <v>0</v>
      </c>
    </row>
    <row r="32" spans="2:15" x14ac:dyDescent="0.5">
      <c r="B32" s="41"/>
      <c r="C32" s="42"/>
      <c r="D32" s="20"/>
      <c r="E32" s="21"/>
      <c r="F32" s="22"/>
      <c r="G32" s="23"/>
      <c r="H32" s="21"/>
      <c r="I32" s="24"/>
      <c r="J32" s="25"/>
      <c r="K32" s="24"/>
      <c r="L32" s="21"/>
      <c r="M32" s="6"/>
      <c r="N32" s="263">
        <f t="shared" si="0"/>
        <v>0</v>
      </c>
      <c r="O32" s="263">
        <f t="shared" si="1"/>
        <v>0</v>
      </c>
    </row>
    <row r="33" spans="2:15" x14ac:dyDescent="0.5">
      <c r="B33" s="41"/>
      <c r="C33" s="42"/>
      <c r="D33" s="20"/>
      <c r="E33" s="21"/>
      <c r="F33" s="22"/>
      <c r="G33" s="23"/>
      <c r="H33" s="21"/>
      <c r="I33" s="24"/>
      <c r="J33" s="25"/>
      <c r="K33" s="24"/>
      <c r="L33" s="21"/>
      <c r="M33" s="6"/>
      <c r="N33" s="263">
        <f t="shared" si="0"/>
        <v>0</v>
      </c>
      <c r="O33" s="263">
        <f t="shared" si="1"/>
        <v>0</v>
      </c>
    </row>
    <row r="34" spans="2:15" x14ac:dyDescent="0.5">
      <c r="B34" s="41"/>
      <c r="C34" s="42"/>
      <c r="D34" s="20"/>
      <c r="E34" s="21"/>
      <c r="F34" s="22"/>
      <c r="G34" s="23"/>
      <c r="H34" s="21"/>
      <c r="I34" s="24"/>
      <c r="J34" s="25"/>
      <c r="K34" s="24"/>
      <c r="L34" s="21"/>
      <c r="M34" s="6"/>
      <c r="N34" s="263">
        <f t="shared" si="0"/>
        <v>0</v>
      </c>
      <c r="O34" s="263">
        <f t="shared" si="1"/>
        <v>0</v>
      </c>
    </row>
    <row r="35" spans="2:15" x14ac:dyDescent="0.5">
      <c r="B35" s="41"/>
      <c r="C35" s="42"/>
      <c r="D35" s="20"/>
      <c r="E35" s="21"/>
      <c r="F35" s="22"/>
      <c r="G35" s="23"/>
      <c r="H35" s="21"/>
      <c r="I35" s="24"/>
      <c r="J35" s="25"/>
      <c r="K35" s="24"/>
      <c r="L35" s="21"/>
      <c r="M35" s="6"/>
      <c r="N35" s="263">
        <f t="shared" si="0"/>
        <v>0</v>
      </c>
      <c r="O35" s="263">
        <f t="shared" si="1"/>
        <v>0</v>
      </c>
    </row>
    <row r="36" spans="2:15" ht="22.5" thickBot="1" x14ac:dyDescent="0.55000000000000004">
      <c r="B36" s="43"/>
      <c r="C36" s="44"/>
      <c r="D36" s="26"/>
      <c r="E36" s="27"/>
      <c r="F36" s="28"/>
      <c r="G36" s="29"/>
      <c r="H36" s="27"/>
      <c r="I36" s="30"/>
      <c r="J36" s="31"/>
      <c r="K36" s="30"/>
      <c r="L36" s="27"/>
      <c r="M36" s="8"/>
      <c r="N36" s="263">
        <f t="shared" si="0"/>
        <v>0</v>
      </c>
      <c r="O36" s="263">
        <f t="shared" si="1"/>
        <v>0</v>
      </c>
    </row>
    <row r="37" spans="2:15" ht="24" thickBot="1" x14ac:dyDescent="0.55000000000000004">
      <c r="B37" s="56"/>
      <c r="C37" s="56"/>
      <c r="D37" s="57"/>
      <c r="F37" s="57"/>
      <c r="H37" s="57"/>
      <c r="I37" s="61" t="s">
        <v>45</v>
      </c>
      <c r="J37" s="57"/>
      <c r="K37" s="63">
        <f>SUM(K10:K36)</f>
        <v>0</v>
      </c>
      <c r="L37" s="64">
        <f>SUM(L10:L36)</f>
        <v>0</v>
      </c>
    </row>
    <row r="38" spans="2:15" ht="24.75" thickBot="1" x14ac:dyDescent="0.6">
      <c r="I38" s="61" t="s">
        <v>31</v>
      </c>
      <c r="J38" s="36" t="s">
        <v>116</v>
      </c>
      <c r="K38" s="212">
        <f>K37*3</f>
        <v>0</v>
      </c>
      <c r="L38" s="213">
        <f>L37*1.5</f>
        <v>0</v>
      </c>
    </row>
    <row r="39" spans="2:15" ht="24" thickBot="1" x14ac:dyDescent="0.55000000000000004">
      <c r="D39" s="59"/>
      <c r="I39" s="184" t="s">
        <v>33</v>
      </c>
      <c r="K39" s="359">
        <f>K38+L38+K40</f>
        <v>3.3333333333333335</v>
      </c>
      <c r="L39" s="360"/>
    </row>
    <row r="40" spans="2:15" ht="23.25" x14ac:dyDescent="0.5">
      <c r="B40" s="60"/>
      <c r="C40" s="60"/>
      <c r="E40" s="261" t="s">
        <v>156</v>
      </c>
      <c r="I40" s="262"/>
      <c r="J40" s="263"/>
      <c r="K40" s="317">
        <f>SUM(O10:O36)</f>
        <v>3.3333333333333335</v>
      </c>
      <c r="L40" s="318"/>
    </row>
    <row r="41" spans="2:15" x14ac:dyDescent="0.5">
      <c r="C41" s="95" t="s">
        <v>154</v>
      </c>
      <c r="G41" s="263"/>
      <c r="H41" s="264"/>
      <c r="I41" s="263"/>
      <c r="J41" s="263"/>
      <c r="K41" s="263"/>
      <c r="L41" s="263"/>
    </row>
    <row r="42" spans="2:15" x14ac:dyDescent="0.5">
      <c r="C42" s="95" t="s">
        <v>157</v>
      </c>
    </row>
    <row r="43" spans="2:15" x14ac:dyDescent="0.5">
      <c r="C43" s="95" t="s">
        <v>158</v>
      </c>
    </row>
    <row r="44" spans="2:15" x14ac:dyDescent="0.5">
      <c r="C44" s="46" t="s">
        <v>198</v>
      </c>
    </row>
  </sheetData>
  <sheetProtection algorithmName="SHA-512" hashValue="ttZJN5bLGfJ/2/Fg7VlBOCdEz+HOlT4i9op4GSk7a5DqS6V9Auz6pGRw847o7bB1s/bPx/EDhVewLg83BvUPzA==" saltValue="qNhwJssyVZxdHLQgTOcO8A==" spinCount="100000" sheet="1" formatCells="0" formatColumns="0" formatRows="0" insertColumns="0" insertRows="0" insertHyperlinks="0" deleteColumns="0" deleteRows="0" sort="0" autoFilter="0" pivotTables="0"/>
  <dataConsolidate/>
  <mergeCells count="13">
    <mergeCell ref="K39:L39"/>
    <mergeCell ref="K8:L8"/>
    <mergeCell ref="F8:H8"/>
    <mergeCell ref="B8:B9"/>
    <mergeCell ref="C8:C9"/>
    <mergeCell ref="D8:D9"/>
    <mergeCell ref="E8:E9"/>
    <mergeCell ref="M8:M9"/>
    <mergeCell ref="G3:I3"/>
    <mergeCell ref="D4:G4"/>
    <mergeCell ref="B2:L2"/>
    <mergeCell ref="H4:I4"/>
    <mergeCell ref="I8:J8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E29"/>
  <sheetViews>
    <sheetView workbookViewId="0">
      <selection activeCell="B6" sqref="B6"/>
    </sheetView>
  </sheetViews>
  <sheetFormatPr defaultColWidth="9.140625" defaultRowHeight="21.75" x14ac:dyDescent="0.5"/>
  <cols>
    <col min="1" max="1" width="50.7109375" style="46" customWidth="1"/>
    <col min="2" max="2" width="30.7109375" style="46" customWidth="1"/>
    <col min="3" max="4" width="10.7109375" style="46" customWidth="1"/>
    <col min="5" max="5" width="16.7109375" style="46" customWidth="1"/>
    <col min="6" max="16384" width="9.140625" style="46"/>
  </cols>
  <sheetData>
    <row r="1" spans="1:5" ht="23.25" x14ac:dyDescent="0.5">
      <c r="A1" s="553" t="s">
        <v>70</v>
      </c>
      <c r="B1" s="553"/>
      <c r="C1" s="553"/>
      <c r="D1" s="553"/>
      <c r="E1" s="553"/>
    </row>
    <row r="2" spans="1:5" x14ac:dyDescent="0.5">
      <c r="A2" s="557" t="s">
        <v>142</v>
      </c>
      <c r="B2" s="554" t="s">
        <v>140</v>
      </c>
      <c r="C2" s="554" t="s">
        <v>71</v>
      </c>
      <c r="D2" s="554" t="s">
        <v>72</v>
      </c>
      <c r="E2" s="557" t="s">
        <v>139</v>
      </c>
    </row>
    <row r="3" spans="1:5" x14ac:dyDescent="0.5">
      <c r="A3" s="556"/>
      <c r="B3" s="556"/>
      <c r="C3" s="555"/>
      <c r="D3" s="555"/>
      <c r="E3" s="558"/>
    </row>
    <row r="4" spans="1:5" ht="33" customHeight="1" x14ac:dyDescent="0.5">
      <c r="A4" s="235">
        <f>สรุปภาระงาน!F6</f>
        <v>5.8343057176196032E-3</v>
      </c>
      <c r="B4" s="170" t="s">
        <v>73</v>
      </c>
      <c r="C4" s="222">
        <f>SUM(B5:B8)</f>
        <v>6</v>
      </c>
      <c r="D4" s="223">
        <f>A4*5</f>
        <v>2.9171528588098017E-2</v>
      </c>
      <c r="E4" s="224">
        <f>C4*D4</f>
        <v>0.1750291715285881</v>
      </c>
    </row>
    <row r="5" spans="1:5" ht="33" customHeight="1" x14ac:dyDescent="0.5">
      <c r="A5" s="252" t="s">
        <v>74</v>
      </c>
      <c r="B5" s="158">
        <v>3</v>
      </c>
      <c r="C5" s="159"/>
      <c r="D5" s="159"/>
      <c r="E5" s="159"/>
    </row>
    <row r="6" spans="1:5" ht="33" customHeight="1" x14ac:dyDescent="0.5">
      <c r="A6" s="253" t="s">
        <v>75</v>
      </c>
      <c r="B6" s="156">
        <v>1</v>
      </c>
      <c r="C6" s="159"/>
      <c r="D6" s="159"/>
      <c r="E6" s="159"/>
    </row>
    <row r="7" spans="1:5" ht="33" customHeight="1" x14ac:dyDescent="0.5">
      <c r="A7" s="253" t="s">
        <v>76</v>
      </c>
      <c r="B7" s="156">
        <v>1</v>
      </c>
      <c r="C7" s="159"/>
      <c r="D7" s="159"/>
      <c r="E7" s="159"/>
    </row>
    <row r="8" spans="1:5" ht="33" customHeight="1" x14ac:dyDescent="0.5">
      <c r="A8" s="252" t="s">
        <v>77</v>
      </c>
      <c r="B8" s="158">
        <v>1</v>
      </c>
      <c r="C8" s="159"/>
      <c r="D8" s="159"/>
      <c r="E8" s="159"/>
    </row>
    <row r="9" spans="1:5" ht="33" customHeight="1" x14ac:dyDescent="0.5">
      <c r="A9" s="236">
        <f>สรุปภาระงาน!F7</f>
        <v>0</v>
      </c>
      <c r="B9" s="170" t="s">
        <v>78</v>
      </c>
      <c r="C9" s="225">
        <f>SUM(B10:B11)</f>
        <v>10</v>
      </c>
      <c r="D9" s="226">
        <f>A9*10</f>
        <v>0</v>
      </c>
      <c r="E9" s="227">
        <f>C9*D9</f>
        <v>0</v>
      </c>
    </row>
    <row r="10" spans="1:5" ht="33" customHeight="1" x14ac:dyDescent="0.5">
      <c r="A10" s="252" t="s">
        <v>79</v>
      </c>
      <c r="B10" s="158">
        <v>5</v>
      </c>
      <c r="C10" s="160"/>
      <c r="D10" s="160"/>
      <c r="E10" s="160"/>
    </row>
    <row r="11" spans="1:5" ht="33" customHeight="1" x14ac:dyDescent="0.5">
      <c r="A11" s="254" t="s">
        <v>80</v>
      </c>
      <c r="B11" s="155">
        <v>5</v>
      </c>
      <c r="C11" s="160"/>
      <c r="D11" s="160"/>
      <c r="E11" s="160"/>
    </row>
    <row r="12" spans="1:5" ht="33" customHeight="1" x14ac:dyDescent="0.5">
      <c r="A12" s="237">
        <f>สรุปภาระงาน!F8</f>
        <v>0</v>
      </c>
      <c r="B12" s="170" t="s">
        <v>81</v>
      </c>
      <c r="C12" s="228">
        <f>SUM(B13:B14)</f>
        <v>10</v>
      </c>
      <c r="D12" s="229">
        <f>A12*10</f>
        <v>0</v>
      </c>
      <c r="E12" s="230">
        <f>C12*D12</f>
        <v>0</v>
      </c>
    </row>
    <row r="13" spans="1:5" ht="42" x14ac:dyDescent="0.5">
      <c r="A13" s="254" t="s">
        <v>111</v>
      </c>
      <c r="B13" s="157">
        <v>5</v>
      </c>
      <c r="C13" s="161"/>
      <c r="D13" s="162"/>
      <c r="E13" s="161"/>
    </row>
    <row r="14" spans="1:5" ht="42" x14ac:dyDescent="0.5">
      <c r="A14" s="254" t="s">
        <v>112</v>
      </c>
      <c r="B14" s="157">
        <v>5</v>
      </c>
      <c r="C14" s="161"/>
      <c r="D14" s="162"/>
      <c r="E14" s="161"/>
    </row>
    <row r="15" spans="1:5" ht="33" customHeight="1" x14ac:dyDescent="0.5">
      <c r="A15" s="238">
        <f>สรุปภาระงาน!F10</f>
        <v>3.5005834305717617E-2</v>
      </c>
      <c r="B15" s="170" t="s">
        <v>82</v>
      </c>
      <c r="C15" s="225">
        <f>SUM(B16:B17)</f>
        <v>10</v>
      </c>
      <c r="D15" s="226">
        <f>A15*10</f>
        <v>0.3500583430571762</v>
      </c>
      <c r="E15" s="227">
        <f>C15*D15</f>
        <v>3.500583430571762</v>
      </c>
    </row>
    <row r="16" spans="1:5" ht="42" x14ac:dyDescent="0.5">
      <c r="A16" s="252" t="s">
        <v>110</v>
      </c>
      <c r="B16" s="163">
        <v>5</v>
      </c>
      <c r="C16" s="160"/>
      <c r="D16" s="160"/>
      <c r="E16" s="160"/>
    </row>
    <row r="17" spans="1:5" ht="33" customHeight="1" x14ac:dyDescent="0.5">
      <c r="A17" s="253" t="s">
        <v>83</v>
      </c>
      <c r="B17" s="158">
        <v>5</v>
      </c>
      <c r="C17" s="160"/>
      <c r="D17" s="160"/>
      <c r="E17" s="160"/>
    </row>
    <row r="18" spans="1:5" ht="33" customHeight="1" x14ac:dyDescent="0.5">
      <c r="A18" s="239">
        <f>สรุปภาระงาน!F9</f>
        <v>0.94515752625437566</v>
      </c>
      <c r="B18" s="170" t="s">
        <v>84</v>
      </c>
      <c r="C18" s="225">
        <f>SUM(B19:B23)</f>
        <v>25</v>
      </c>
      <c r="D18" s="226">
        <f>A18*4</f>
        <v>3.7806301050175026</v>
      </c>
      <c r="E18" s="227">
        <f>C18*D18</f>
        <v>94.515752625437571</v>
      </c>
    </row>
    <row r="19" spans="1:5" x14ac:dyDescent="0.5">
      <c r="A19" s="252" t="s">
        <v>113</v>
      </c>
      <c r="B19" s="157">
        <v>5</v>
      </c>
      <c r="C19" s="160"/>
      <c r="D19" s="160"/>
      <c r="E19" s="160"/>
    </row>
    <row r="20" spans="1:5" ht="33" customHeight="1" x14ac:dyDescent="0.5">
      <c r="A20" s="253" t="s">
        <v>85</v>
      </c>
      <c r="B20" s="156">
        <v>5</v>
      </c>
      <c r="C20" s="159"/>
      <c r="D20" s="159"/>
      <c r="E20" s="159"/>
    </row>
    <row r="21" spans="1:5" ht="42" x14ac:dyDescent="0.5">
      <c r="A21" s="252" t="s">
        <v>108</v>
      </c>
      <c r="B21" s="157">
        <v>5</v>
      </c>
      <c r="C21" s="159"/>
      <c r="D21" s="159"/>
      <c r="E21" s="159"/>
    </row>
    <row r="22" spans="1:5" ht="33" customHeight="1" x14ac:dyDescent="0.5">
      <c r="A22" s="253" t="s">
        <v>86</v>
      </c>
      <c r="B22" s="156">
        <v>5</v>
      </c>
      <c r="C22" s="159"/>
      <c r="D22" s="159"/>
      <c r="E22" s="159"/>
    </row>
    <row r="23" spans="1:5" ht="33" customHeight="1" x14ac:dyDescent="0.5">
      <c r="A23" s="252" t="s">
        <v>87</v>
      </c>
      <c r="B23" s="158">
        <v>5</v>
      </c>
      <c r="C23" s="159"/>
      <c r="D23" s="159"/>
      <c r="E23" s="159"/>
    </row>
    <row r="24" spans="1:5" ht="33" customHeight="1" x14ac:dyDescent="0.5">
      <c r="A24" s="240">
        <f>สรุปภาระงาน!F11</f>
        <v>1.4002333722287047E-2</v>
      </c>
      <c r="B24" s="170" t="s">
        <v>88</v>
      </c>
      <c r="C24" s="222">
        <f>SUM(B25:B25)</f>
        <v>5</v>
      </c>
      <c r="D24" s="223">
        <f>A24*20</f>
        <v>0.28004667444574094</v>
      </c>
      <c r="E24" s="224">
        <f>C24*D24</f>
        <v>1.4002333722287048</v>
      </c>
    </row>
    <row r="25" spans="1:5" ht="42" x14ac:dyDescent="0.5">
      <c r="A25" s="254" t="s">
        <v>109</v>
      </c>
      <c r="B25" s="157">
        <v>5</v>
      </c>
      <c r="C25" s="161"/>
      <c r="D25" s="164"/>
      <c r="E25" s="161"/>
    </row>
    <row r="26" spans="1:5" ht="33" customHeight="1" x14ac:dyDescent="0.5">
      <c r="A26" s="550" t="s">
        <v>89</v>
      </c>
      <c r="B26" s="551"/>
      <c r="C26" s="551"/>
      <c r="D26" s="552"/>
      <c r="E26" s="231">
        <f>SUM(E4,E9,E12,E15,E18,E24)</f>
        <v>99.591598599766627</v>
      </c>
    </row>
    <row r="27" spans="1:5" ht="33" customHeight="1" x14ac:dyDescent="0.5">
      <c r="A27" s="234" t="s">
        <v>141</v>
      </c>
      <c r="B27" s="232"/>
      <c r="C27" s="232"/>
      <c r="D27" s="232"/>
      <c r="E27" s="233"/>
    </row>
    <row r="28" spans="1:5" x14ac:dyDescent="0.5">
      <c r="A28" s="165" t="s">
        <v>90</v>
      </c>
      <c r="B28" s="165"/>
      <c r="C28" s="165"/>
      <c r="D28" s="165"/>
      <c r="E28" s="165"/>
    </row>
    <row r="29" spans="1:5" x14ac:dyDescent="0.5">
      <c r="A29" s="165" t="s">
        <v>91</v>
      </c>
      <c r="B29" s="165"/>
      <c r="C29" s="165"/>
      <c r="D29" s="165"/>
      <c r="E29" s="165"/>
    </row>
  </sheetData>
  <sheetProtection password="EA71" sheet="1" formatCells="0" formatColumns="0" formatRows="0" insertColumns="0" insertRows="0" insertHyperlinks="0" deleteColumns="0" deleteRows="0" sort="0" autoFilter="0" pivotTables="0"/>
  <mergeCells count="7">
    <mergeCell ref="A26:D26"/>
    <mergeCell ref="A1:E1"/>
    <mergeCell ref="C2:C3"/>
    <mergeCell ref="D2:D3"/>
    <mergeCell ref="B2:B3"/>
    <mergeCell ref="E2:E3"/>
    <mergeCell ref="A2:A3"/>
  </mergeCells>
  <phoneticPr fontId="14" type="noConversion"/>
  <pageMargins left="0.78740157480314965" right="0.19685039370078741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M36"/>
  <sheetViews>
    <sheetView topLeftCell="A10" zoomScaleNormal="85" zoomScaleSheetLayoutView="85" workbookViewId="0">
      <selection activeCell="K33" sqref="K33"/>
    </sheetView>
  </sheetViews>
  <sheetFormatPr defaultColWidth="9.140625" defaultRowHeight="21.75" x14ac:dyDescent="0.5"/>
  <cols>
    <col min="1" max="1" width="1.7109375" style="46" customWidth="1"/>
    <col min="2" max="2" width="10.7109375" style="46" customWidth="1"/>
    <col min="3" max="3" width="30.7109375" style="46" customWidth="1"/>
    <col min="4" max="5" width="7.7109375" style="46" customWidth="1"/>
    <col min="6" max="10" width="8.7109375" style="46" customWidth="1"/>
    <col min="11" max="11" width="8.85546875" style="46" customWidth="1"/>
    <col min="12" max="15" width="8.7109375" style="46" customWidth="1"/>
    <col min="16" max="16" width="4.7109375" style="46" customWidth="1"/>
    <col min="17" max="17" width="23.7109375" style="46" customWidth="1"/>
    <col min="18" max="25" width="5.7109375" style="46" customWidth="1"/>
    <col min="26" max="16384" width="9.140625" style="46"/>
  </cols>
  <sheetData>
    <row r="1" spans="2:13" ht="24" x14ac:dyDescent="0.55000000000000004">
      <c r="B1" s="47" t="s">
        <v>146</v>
      </c>
      <c r="C1" s="47"/>
      <c r="D1" s="48"/>
      <c r="E1" s="33"/>
      <c r="F1" s="33"/>
      <c r="G1" s="33"/>
      <c r="H1" s="33"/>
      <c r="I1" s="33"/>
      <c r="J1" s="33"/>
      <c r="K1" s="33"/>
      <c r="L1" s="33"/>
      <c r="M1" s="62"/>
    </row>
    <row r="2" spans="2:13" ht="24" thickBot="1" x14ac:dyDescent="0.55000000000000004">
      <c r="B2" s="49" t="s">
        <v>50</v>
      </c>
      <c r="C2" s="49"/>
      <c r="F2" s="50"/>
      <c r="G2" s="50"/>
      <c r="H2" s="50"/>
      <c r="I2" s="50"/>
      <c r="J2" s="50"/>
      <c r="K2" s="50"/>
      <c r="L2" s="50"/>
      <c r="M2" s="50"/>
    </row>
    <row r="3" spans="2:13" ht="36" customHeight="1" x14ac:dyDescent="0.5">
      <c r="B3" s="366" t="s">
        <v>98</v>
      </c>
      <c r="C3" s="368" t="s">
        <v>115</v>
      </c>
      <c r="D3" s="370" t="s">
        <v>1</v>
      </c>
      <c r="E3" s="372" t="s">
        <v>2</v>
      </c>
      <c r="F3" s="363" t="s">
        <v>6</v>
      </c>
      <c r="G3" s="364"/>
      <c r="H3" s="365"/>
      <c r="I3" s="357" t="s">
        <v>38</v>
      </c>
      <c r="J3" s="358"/>
      <c r="K3" s="357" t="s">
        <v>51</v>
      </c>
      <c r="L3" s="358"/>
      <c r="M3" s="377"/>
    </row>
    <row r="4" spans="2:13" ht="56.25" thickBot="1" x14ac:dyDescent="0.55000000000000004">
      <c r="B4" s="367"/>
      <c r="C4" s="369"/>
      <c r="D4" s="371"/>
      <c r="E4" s="373"/>
      <c r="F4" s="51" t="s">
        <v>7</v>
      </c>
      <c r="G4" s="52" t="s">
        <v>8</v>
      </c>
      <c r="H4" s="53" t="s">
        <v>0</v>
      </c>
      <c r="I4" s="54" t="s">
        <v>3</v>
      </c>
      <c r="J4" s="55" t="s">
        <v>4</v>
      </c>
      <c r="K4" s="54" t="s">
        <v>3</v>
      </c>
      <c r="L4" s="52" t="s">
        <v>4</v>
      </c>
      <c r="M4" s="53" t="s">
        <v>5</v>
      </c>
    </row>
    <row r="5" spans="2:13" x14ac:dyDescent="0.5">
      <c r="B5" s="39"/>
      <c r="C5" s="40"/>
      <c r="D5" s="14"/>
      <c r="E5" s="15"/>
      <c r="F5" s="16"/>
      <c r="G5" s="17"/>
      <c r="H5" s="15"/>
      <c r="I5" s="18"/>
      <c r="J5" s="19"/>
      <c r="K5" s="18"/>
      <c r="L5" s="17"/>
      <c r="M5" s="15"/>
    </row>
    <row r="6" spans="2:13" x14ac:dyDescent="0.5">
      <c r="B6" s="41"/>
      <c r="C6" s="42"/>
      <c r="D6" s="20"/>
      <c r="E6" s="21"/>
      <c r="F6" s="22"/>
      <c r="G6" s="23"/>
      <c r="H6" s="21"/>
      <c r="I6" s="24"/>
      <c r="J6" s="25"/>
      <c r="K6" s="24"/>
      <c r="L6" s="23"/>
      <c r="M6" s="21"/>
    </row>
    <row r="7" spans="2:13" x14ac:dyDescent="0.5">
      <c r="B7" s="41"/>
      <c r="C7" s="42"/>
      <c r="D7" s="20"/>
      <c r="E7" s="21"/>
      <c r="F7" s="22"/>
      <c r="G7" s="23"/>
      <c r="H7" s="21"/>
      <c r="I7" s="24"/>
      <c r="J7" s="25"/>
      <c r="K7" s="24"/>
      <c r="L7" s="23"/>
      <c r="M7" s="21"/>
    </row>
    <row r="8" spans="2:13" x14ac:dyDescent="0.5">
      <c r="B8" s="41"/>
      <c r="C8" s="42"/>
      <c r="D8" s="20"/>
      <c r="E8" s="21"/>
      <c r="F8" s="22"/>
      <c r="G8" s="23"/>
      <c r="H8" s="21"/>
      <c r="I8" s="24"/>
      <c r="J8" s="25"/>
      <c r="K8" s="24"/>
      <c r="L8" s="23"/>
      <c r="M8" s="21"/>
    </row>
    <row r="9" spans="2:13" x14ac:dyDescent="0.5">
      <c r="B9" s="41"/>
      <c r="C9" s="42"/>
      <c r="D9" s="20"/>
      <c r="E9" s="21"/>
      <c r="F9" s="22"/>
      <c r="G9" s="23"/>
      <c r="H9" s="21"/>
      <c r="I9" s="24"/>
      <c r="J9" s="25"/>
      <c r="K9" s="24"/>
      <c r="L9" s="23"/>
      <c r="M9" s="21"/>
    </row>
    <row r="10" spans="2:13" x14ac:dyDescent="0.5">
      <c r="B10" s="41"/>
      <c r="C10" s="42"/>
      <c r="D10" s="20"/>
      <c r="E10" s="21"/>
      <c r="F10" s="22"/>
      <c r="G10" s="23"/>
      <c r="H10" s="21"/>
      <c r="I10" s="24"/>
      <c r="J10" s="25"/>
      <c r="K10" s="24"/>
      <c r="L10" s="23"/>
      <c r="M10" s="21"/>
    </row>
    <row r="11" spans="2:13" x14ac:dyDescent="0.5">
      <c r="B11" s="41"/>
      <c r="C11" s="42"/>
      <c r="D11" s="20"/>
      <c r="E11" s="21"/>
      <c r="F11" s="22"/>
      <c r="G11" s="23"/>
      <c r="H11" s="21"/>
      <c r="I11" s="24"/>
      <c r="J11" s="25"/>
      <c r="K11" s="24"/>
      <c r="L11" s="23"/>
      <c r="M11" s="21"/>
    </row>
    <row r="12" spans="2:13" x14ac:dyDescent="0.5">
      <c r="B12" s="41"/>
      <c r="C12" s="42"/>
      <c r="D12" s="20"/>
      <c r="E12" s="21"/>
      <c r="F12" s="22"/>
      <c r="G12" s="23"/>
      <c r="H12" s="21"/>
      <c r="I12" s="24"/>
      <c r="J12" s="25"/>
      <c r="K12" s="24"/>
      <c r="L12" s="23"/>
      <c r="M12" s="21"/>
    </row>
    <row r="13" spans="2:13" x14ac:dyDescent="0.5">
      <c r="B13" s="41"/>
      <c r="C13" s="42"/>
      <c r="D13" s="20"/>
      <c r="E13" s="21"/>
      <c r="F13" s="22"/>
      <c r="G13" s="23"/>
      <c r="H13" s="21"/>
      <c r="I13" s="24"/>
      <c r="J13" s="25"/>
      <c r="K13" s="24"/>
      <c r="L13" s="23"/>
      <c r="M13" s="21"/>
    </row>
    <row r="14" spans="2:13" x14ac:dyDescent="0.5">
      <c r="B14" s="41"/>
      <c r="C14" s="42"/>
      <c r="D14" s="20"/>
      <c r="E14" s="21"/>
      <c r="F14" s="22"/>
      <c r="G14" s="23"/>
      <c r="H14" s="21"/>
      <c r="I14" s="24"/>
      <c r="J14" s="25"/>
      <c r="K14" s="24"/>
      <c r="L14" s="23"/>
      <c r="M14" s="21"/>
    </row>
    <row r="15" spans="2:13" x14ac:dyDescent="0.5">
      <c r="B15" s="41"/>
      <c r="C15" s="42"/>
      <c r="D15" s="20"/>
      <c r="E15" s="21"/>
      <c r="F15" s="22"/>
      <c r="G15" s="23"/>
      <c r="H15" s="21"/>
      <c r="I15" s="24"/>
      <c r="J15" s="25"/>
      <c r="K15" s="24"/>
      <c r="L15" s="23"/>
      <c r="M15" s="21"/>
    </row>
    <row r="16" spans="2:13" x14ac:dyDescent="0.5">
      <c r="B16" s="41"/>
      <c r="C16" s="42"/>
      <c r="D16" s="20"/>
      <c r="E16" s="21"/>
      <c r="F16" s="22"/>
      <c r="G16" s="23"/>
      <c r="H16" s="21"/>
      <c r="I16" s="24"/>
      <c r="J16" s="25"/>
      <c r="K16" s="24"/>
      <c r="L16" s="23"/>
      <c r="M16" s="21"/>
    </row>
    <row r="17" spans="2:13" x14ac:dyDescent="0.5">
      <c r="B17" s="41"/>
      <c r="C17" s="42"/>
      <c r="D17" s="20"/>
      <c r="E17" s="21"/>
      <c r="F17" s="22"/>
      <c r="G17" s="23"/>
      <c r="H17" s="21"/>
      <c r="I17" s="24"/>
      <c r="J17" s="25"/>
      <c r="K17" s="24"/>
      <c r="L17" s="23"/>
      <c r="M17" s="21"/>
    </row>
    <row r="18" spans="2:13" x14ac:dyDescent="0.5">
      <c r="B18" s="41"/>
      <c r="C18" s="42"/>
      <c r="D18" s="20"/>
      <c r="E18" s="21"/>
      <c r="F18" s="22"/>
      <c r="G18" s="23"/>
      <c r="H18" s="21"/>
      <c r="I18" s="24"/>
      <c r="J18" s="25"/>
      <c r="K18" s="24"/>
      <c r="L18" s="23"/>
      <c r="M18" s="21"/>
    </row>
    <row r="19" spans="2:13" x14ac:dyDescent="0.5">
      <c r="B19" s="41"/>
      <c r="C19" s="42"/>
      <c r="D19" s="20"/>
      <c r="E19" s="21"/>
      <c r="F19" s="22"/>
      <c r="G19" s="23"/>
      <c r="H19" s="21"/>
      <c r="I19" s="24"/>
      <c r="J19" s="25"/>
      <c r="K19" s="24"/>
      <c r="L19" s="23"/>
      <c r="M19" s="21"/>
    </row>
    <row r="20" spans="2:13" x14ac:dyDescent="0.5">
      <c r="B20" s="41"/>
      <c r="C20" s="42"/>
      <c r="D20" s="20"/>
      <c r="E20" s="21"/>
      <c r="F20" s="22"/>
      <c r="G20" s="23"/>
      <c r="H20" s="21"/>
      <c r="I20" s="24"/>
      <c r="J20" s="25"/>
      <c r="K20" s="24"/>
      <c r="L20" s="23"/>
      <c r="M20" s="21"/>
    </row>
    <row r="21" spans="2:13" x14ac:dyDescent="0.5">
      <c r="B21" s="41"/>
      <c r="C21" s="42"/>
      <c r="D21" s="20"/>
      <c r="E21" s="21"/>
      <c r="F21" s="22"/>
      <c r="G21" s="23"/>
      <c r="H21" s="21"/>
      <c r="I21" s="24"/>
      <c r="J21" s="25"/>
      <c r="K21" s="24"/>
      <c r="L21" s="23"/>
      <c r="M21" s="21"/>
    </row>
    <row r="22" spans="2:13" x14ac:dyDescent="0.5">
      <c r="B22" s="41"/>
      <c r="C22" s="42"/>
      <c r="D22" s="20"/>
      <c r="E22" s="21"/>
      <c r="F22" s="22"/>
      <c r="G22" s="23"/>
      <c r="H22" s="21"/>
      <c r="I22" s="24"/>
      <c r="J22" s="25"/>
      <c r="K22" s="24"/>
      <c r="L22" s="23"/>
      <c r="M22" s="21"/>
    </row>
    <row r="23" spans="2:13" x14ac:dyDescent="0.5">
      <c r="B23" s="41"/>
      <c r="C23" s="42"/>
      <c r="D23" s="20"/>
      <c r="E23" s="21"/>
      <c r="F23" s="22"/>
      <c r="G23" s="23"/>
      <c r="H23" s="21"/>
      <c r="I23" s="24"/>
      <c r="J23" s="25"/>
      <c r="K23" s="24"/>
      <c r="L23" s="23"/>
      <c r="M23" s="21"/>
    </row>
    <row r="24" spans="2:13" x14ac:dyDescent="0.5">
      <c r="B24" s="41"/>
      <c r="C24" s="42"/>
      <c r="D24" s="20"/>
      <c r="E24" s="21"/>
      <c r="F24" s="22"/>
      <c r="G24" s="23"/>
      <c r="H24" s="21"/>
      <c r="I24" s="24"/>
      <c r="J24" s="25"/>
      <c r="K24" s="24"/>
      <c r="L24" s="23"/>
      <c r="M24" s="21"/>
    </row>
    <row r="25" spans="2:13" x14ac:dyDescent="0.5">
      <c r="B25" s="41"/>
      <c r="C25" s="42"/>
      <c r="D25" s="20"/>
      <c r="E25" s="21"/>
      <c r="F25" s="22"/>
      <c r="G25" s="23"/>
      <c r="H25" s="21"/>
      <c r="I25" s="24"/>
      <c r="J25" s="25"/>
      <c r="K25" s="24"/>
      <c r="L25" s="23"/>
      <c r="M25" s="21"/>
    </row>
    <row r="26" spans="2:13" x14ac:dyDescent="0.5">
      <c r="B26" s="41"/>
      <c r="C26" s="42"/>
      <c r="D26" s="20"/>
      <c r="E26" s="21"/>
      <c r="F26" s="22"/>
      <c r="G26" s="23"/>
      <c r="H26" s="21"/>
      <c r="I26" s="24"/>
      <c r="J26" s="25"/>
      <c r="K26" s="24"/>
      <c r="L26" s="23"/>
      <c r="M26" s="21"/>
    </row>
    <row r="27" spans="2:13" x14ac:dyDescent="0.5">
      <c r="B27" s="41"/>
      <c r="C27" s="42"/>
      <c r="D27" s="20"/>
      <c r="E27" s="21"/>
      <c r="F27" s="22"/>
      <c r="G27" s="23"/>
      <c r="H27" s="21"/>
      <c r="I27" s="24"/>
      <c r="J27" s="25"/>
      <c r="K27" s="24"/>
      <c r="L27" s="23"/>
      <c r="M27" s="21"/>
    </row>
    <row r="28" spans="2:13" x14ac:dyDescent="0.5">
      <c r="B28" s="41"/>
      <c r="C28" s="42"/>
      <c r="D28" s="20"/>
      <c r="E28" s="21"/>
      <c r="F28" s="22"/>
      <c r="G28" s="23"/>
      <c r="H28" s="21"/>
      <c r="I28" s="24"/>
      <c r="J28" s="25"/>
      <c r="K28" s="24"/>
      <c r="L28" s="23"/>
      <c r="M28" s="21"/>
    </row>
    <row r="29" spans="2:13" x14ac:dyDescent="0.5">
      <c r="B29" s="41"/>
      <c r="C29" s="42"/>
      <c r="D29" s="20"/>
      <c r="E29" s="21"/>
      <c r="F29" s="22"/>
      <c r="G29" s="23"/>
      <c r="H29" s="21"/>
      <c r="I29" s="24"/>
      <c r="J29" s="25"/>
      <c r="K29" s="24"/>
      <c r="L29" s="23"/>
      <c r="M29" s="21"/>
    </row>
    <row r="30" spans="2:13" x14ac:dyDescent="0.5">
      <c r="B30" s="41"/>
      <c r="C30" s="42"/>
      <c r="D30" s="20"/>
      <c r="E30" s="21"/>
      <c r="F30" s="22"/>
      <c r="G30" s="23"/>
      <c r="H30" s="21"/>
      <c r="I30" s="24"/>
      <c r="J30" s="25"/>
      <c r="K30" s="24"/>
      <c r="L30" s="23"/>
      <c r="M30" s="21"/>
    </row>
    <row r="31" spans="2:13" ht="22.5" thickBot="1" x14ac:dyDescent="0.55000000000000004">
      <c r="B31" s="43"/>
      <c r="C31" s="44"/>
      <c r="D31" s="26"/>
      <c r="E31" s="27"/>
      <c r="F31" s="28"/>
      <c r="G31" s="29"/>
      <c r="H31" s="27"/>
      <c r="I31" s="30"/>
      <c r="J31" s="31"/>
      <c r="K31" s="30"/>
      <c r="L31" s="29"/>
      <c r="M31" s="27"/>
    </row>
    <row r="32" spans="2:13" ht="24" thickBot="1" x14ac:dyDescent="0.55000000000000004">
      <c r="B32" s="56"/>
      <c r="C32" s="56"/>
      <c r="D32" s="57"/>
      <c r="F32" s="57"/>
      <c r="H32" s="57"/>
      <c r="I32" s="61" t="s">
        <v>45</v>
      </c>
      <c r="J32" s="57"/>
      <c r="K32" s="65">
        <f>SUM(K5:K31)</f>
        <v>0</v>
      </c>
      <c r="L32" s="66">
        <f>SUM(L5:L31)</f>
        <v>0</v>
      </c>
      <c r="M32" s="67">
        <f>SUM(M5:M31)</f>
        <v>0</v>
      </c>
    </row>
    <row r="33" spans="3:13" ht="24.75" thickBot="1" x14ac:dyDescent="0.6">
      <c r="I33" s="61" t="s">
        <v>31</v>
      </c>
      <c r="J33" s="36" t="s">
        <v>116</v>
      </c>
      <c r="K33" s="212">
        <f>K32*4</f>
        <v>0</v>
      </c>
      <c r="L33" s="214">
        <f>L32*4</f>
        <v>0</v>
      </c>
      <c r="M33" s="213">
        <f>M32</f>
        <v>0</v>
      </c>
    </row>
    <row r="34" spans="3:13" ht="39" customHeight="1" thickBot="1" x14ac:dyDescent="0.55000000000000004">
      <c r="D34" s="59"/>
      <c r="I34" s="184" t="s">
        <v>32</v>
      </c>
      <c r="K34" s="374">
        <f>K33+L33+M33</f>
        <v>0</v>
      </c>
      <c r="L34" s="375"/>
      <c r="M34" s="376"/>
    </row>
    <row r="35" spans="3:13" ht="22.5" x14ac:dyDescent="0.5">
      <c r="D35" s="59"/>
      <c r="I35" s="58"/>
    </row>
    <row r="36" spans="3:13" x14ac:dyDescent="0.5">
      <c r="C36" s="46" t="s">
        <v>199</v>
      </c>
    </row>
  </sheetData>
  <sheetProtection algorithmName="SHA-512" hashValue="wc9UWCUAB9q38OZgd9+Pcde5PMCJvR/8l135CWgqYGYnUG786JTXfoNS4+p1wZ6pD7z+2PBP2xrZzT7lpVW/0w==" saltValue="SqpY2P6YUO9lae81EiDO4g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C3:C4"/>
    <mergeCell ref="B3:B4"/>
    <mergeCell ref="K34:M34"/>
    <mergeCell ref="D3:D4"/>
    <mergeCell ref="E3:E4"/>
    <mergeCell ref="F3:H3"/>
    <mergeCell ref="I3:J3"/>
    <mergeCell ref="K3:M3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L42"/>
  <sheetViews>
    <sheetView topLeftCell="A25" zoomScale="95" zoomScaleNormal="85" zoomScaleSheetLayoutView="100" workbookViewId="0">
      <selection activeCell="L40" sqref="L40"/>
    </sheetView>
  </sheetViews>
  <sheetFormatPr defaultColWidth="9.140625" defaultRowHeight="21.75" x14ac:dyDescent="0.5"/>
  <cols>
    <col min="1" max="1" width="4.7109375" style="46" customWidth="1"/>
    <col min="2" max="2" width="15.140625" style="46" customWidth="1"/>
    <col min="3" max="3" width="6.28515625" style="46" customWidth="1"/>
    <col min="4" max="4" width="15.7109375" style="46" customWidth="1"/>
    <col min="5" max="5" width="13.140625" style="46" customWidth="1"/>
    <col min="6" max="7" width="12.28515625" style="46" customWidth="1"/>
    <col min="8" max="9" width="12.85546875" style="46" customWidth="1"/>
    <col min="10" max="11" width="9.7109375" style="46" customWidth="1"/>
    <col min="12" max="12" width="11.5703125" style="46" customWidth="1"/>
    <col min="13" max="16384" width="9.140625" style="46"/>
  </cols>
  <sheetData>
    <row r="1" spans="1:12" ht="23.25" x14ac:dyDescent="0.5">
      <c r="A1" s="68" t="s">
        <v>147</v>
      </c>
      <c r="C1" s="69"/>
      <c r="L1" s="62" t="s">
        <v>101</v>
      </c>
    </row>
    <row r="2" spans="1:12" ht="24" thickBot="1" x14ac:dyDescent="0.55000000000000004">
      <c r="A2" s="38"/>
      <c r="C2" s="34"/>
      <c r="D2" s="70"/>
      <c r="G2" s="56"/>
    </row>
    <row r="3" spans="1:12" ht="32.25" customHeight="1" x14ac:dyDescent="0.5">
      <c r="A3" s="427" t="s">
        <v>14</v>
      </c>
      <c r="B3" s="428"/>
      <c r="C3" s="428"/>
      <c r="D3" s="429"/>
      <c r="E3" s="425" t="s">
        <v>6</v>
      </c>
      <c r="F3" s="405" t="s">
        <v>130</v>
      </c>
      <c r="G3" s="407" t="s">
        <v>143</v>
      </c>
      <c r="H3" s="409" t="s">
        <v>131</v>
      </c>
      <c r="I3" s="410"/>
      <c r="J3" s="411" t="s">
        <v>15</v>
      </c>
      <c r="K3" s="412"/>
      <c r="L3" s="413"/>
    </row>
    <row r="4" spans="1:12" ht="62.25" customHeight="1" thickBot="1" x14ac:dyDescent="0.55000000000000004">
      <c r="A4" s="430"/>
      <c r="B4" s="431"/>
      <c r="C4" s="431"/>
      <c r="D4" s="432"/>
      <c r="E4" s="426"/>
      <c r="F4" s="406"/>
      <c r="G4" s="408"/>
      <c r="H4" s="73" t="s">
        <v>132</v>
      </c>
      <c r="I4" s="73" t="s">
        <v>10</v>
      </c>
      <c r="J4" s="414"/>
      <c r="K4" s="415"/>
      <c r="L4" s="416"/>
    </row>
    <row r="5" spans="1:12" s="60" customFormat="1" x14ac:dyDescent="0.5">
      <c r="A5" s="96"/>
      <c r="B5" s="437" t="s">
        <v>65</v>
      </c>
      <c r="C5" s="437"/>
      <c r="D5" s="438"/>
      <c r="E5" s="97"/>
      <c r="F5" s="98" t="s">
        <v>66</v>
      </c>
      <c r="G5" s="255"/>
      <c r="H5" s="175"/>
      <c r="I5" s="175"/>
      <c r="J5" s="441" t="s">
        <v>200</v>
      </c>
      <c r="K5" s="442"/>
      <c r="L5" s="443"/>
    </row>
    <row r="6" spans="1:12" s="95" customFormat="1" x14ac:dyDescent="0.5">
      <c r="A6" s="171"/>
      <c r="B6" s="439" t="s">
        <v>67</v>
      </c>
      <c r="C6" s="439"/>
      <c r="D6" s="440"/>
      <c r="E6" s="172"/>
      <c r="F6" s="173"/>
      <c r="G6" s="256"/>
      <c r="H6" s="174"/>
      <c r="I6" s="174"/>
      <c r="J6" s="444">
        <f>F6*2*0.5*16</f>
        <v>0</v>
      </c>
      <c r="K6" s="445"/>
      <c r="L6" s="446"/>
    </row>
    <row r="7" spans="1:12" ht="21" customHeight="1" x14ac:dyDescent="0.55000000000000004">
      <c r="A7" s="92"/>
      <c r="B7" s="401" t="s">
        <v>129</v>
      </c>
      <c r="C7" s="401"/>
      <c r="D7" s="402"/>
      <c r="E7" s="297"/>
      <c r="F7" s="298" t="s">
        <v>36</v>
      </c>
      <c r="G7" s="298" t="s">
        <v>37</v>
      </c>
      <c r="H7" s="299" t="s">
        <v>203</v>
      </c>
      <c r="I7" s="299" t="s">
        <v>202</v>
      </c>
      <c r="J7" s="447" t="s">
        <v>201</v>
      </c>
      <c r="K7" s="448"/>
      <c r="L7" s="449"/>
    </row>
    <row r="8" spans="1:12" ht="21" customHeight="1" x14ac:dyDescent="0.55000000000000004">
      <c r="A8" s="75"/>
      <c r="B8" s="435" t="s">
        <v>144</v>
      </c>
      <c r="C8" s="435"/>
      <c r="D8" s="436"/>
      <c r="E8" s="76" t="s">
        <v>7</v>
      </c>
      <c r="F8" s="2"/>
      <c r="G8" s="2"/>
      <c r="H8" s="176">
        <f>F8*16</f>
        <v>0</v>
      </c>
      <c r="I8" s="176">
        <f>(G8*0.25)*16</f>
        <v>0</v>
      </c>
      <c r="J8" s="388">
        <f>H8+I8</f>
        <v>0</v>
      </c>
      <c r="K8" s="389"/>
      <c r="L8" s="390"/>
    </row>
    <row r="9" spans="1:12" ht="21" customHeight="1" x14ac:dyDescent="0.55000000000000004">
      <c r="A9" s="75"/>
      <c r="B9" s="435" t="s">
        <v>193</v>
      </c>
      <c r="C9" s="435"/>
      <c r="D9" s="436"/>
      <c r="E9" s="76" t="s">
        <v>8</v>
      </c>
      <c r="F9" s="2"/>
      <c r="G9" s="2"/>
      <c r="H9" s="176">
        <f t="shared" ref="H9:H18" si="0">F9*16</f>
        <v>0</v>
      </c>
      <c r="I9" s="176">
        <f>(G9*0.25)*16</f>
        <v>0</v>
      </c>
      <c r="J9" s="388">
        <f t="shared" ref="J9" si="1">H9+I9</f>
        <v>0</v>
      </c>
      <c r="K9" s="389"/>
      <c r="L9" s="390"/>
    </row>
    <row r="10" spans="1:12" ht="21" customHeight="1" x14ac:dyDescent="0.55000000000000004">
      <c r="A10" s="75"/>
      <c r="B10" s="419"/>
      <c r="C10" s="419"/>
      <c r="D10" s="420"/>
      <c r="E10" s="76"/>
      <c r="F10" s="2"/>
      <c r="G10" s="2"/>
      <c r="H10" s="176">
        <f t="shared" si="0"/>
        <v>0</v>
      </c>
      <c r="I10" s="176">
        <f t="shared" ref="I10:I18" si="2">(G10*0.25)*16</f>
        <v>0</v>
      </c>
      <c r="J10" s="388">
        <f t="shared" ref="J10:J18" si="3">H10+I10</f>
        <v>0</v>
      </c>
      <c r="K10" s="389"/>
      <c r="L10" s="390"/>
    </row>
    <row r="11" spans="1:12" ht="21" customHeight="1" x14ac:dyDescent="0.55000000000000004">
      <c r="A11" s="75"/>
      <c r="B11" s="421"/>
      <c r="C11" s="421"/>
      <c r="D11" s="422"/>
      <c r="E11" s="76"/>
      <c r="F11" s="2"/>
      <c r="G11" s="2"/>
      <c r="H11" s="176">
        <f t="shared" si="0"/>
        <v>0</v>
      </c>
      <c r="I11" s="176">
        <f t="shared" si="2"/>
        <v>0</v>
      </c>
      <c r="J11" s="388">
        <f t="shared" si="3"/>
        <v>0</v>
      </c>
      <c r="K11" s="389"/>
      <c r="L11" s="390"/>
    </row>
    <row r="12" spans="1:12" ht="21" customHeight="1" x14ac:dyDescent="0.55000000000000004">
      <c r="A12" s="75"/>
      <c r="B12" s="265"/>
      <c r="C12" s="265"/>
      <c r="D12" s="266"/>
      <c r="E12" s="76"/>
      <c r="F12" s="2"/>
      <c r="G12" s="2"/>
      <c r="H12" s="176">
        <f t="shared" si="0"/>
        <v>0</v>
      </c>
      <c r="I12" s="176">
        <f t="shared" si="2"/>
        <v>0</v>
      </c>
      <c r="J12" s="388">
        <f t="shared" si="3"/>
        <v>0</v>
      </c>
      <c r="K12" s="389"/>
      <c r="L12" s="390"/>
    </row>
    <row r="13" spans="1:12" ht="21" customHeight="1" x14ac:dyDescent="0.55000000000000004">
      <c r="A13" s="75"/>
      <c r="B13" s="265"/>
      <c r="C13" s="265"/>
      <c r="D13" s="266"/>
      <c r="E13" s="76"/>
      <c r="F13" s="2"/>
      <c r="G13" s="2"/>
      <c r="H13" s="176">
        <f t="shared" si="0"/>
        <v>0</v>
      </c>
      <c r="I13" s="176">
        <f t="shared" si="2"/>
        <v>0</v>
      </c>
      <c r="J13" s="388">
        <f t="shared" si="3"/>
        <v>0</v>
      </c>
      <c r="K13" s="389"/>
      <c r="L13" s="390"/>
    </row>
    <row r="14" spans="1:12" ht="21" customHeight="1" x14ac:dyDescent="0.55000000000000004">
      <c r="A14" s="75"/>
      <c r="B14" s="265"/>
      <c r="C14" s="265"/>
      <c r="D14" s="266"/>
      <c r="E14" s="76"/>
      <c r="F14" s="2"/>
      <c r="G14" s="2"/>
      <c r="H14" s="176">
        <f t="shared" si="0"/>
        <v>0</v>
      </c>
      <c r="I14" s="176">
        <f t="shared" si="2"/>
        <v>0</v>
      </c>
      <c r="J14" s="388">
        <f t="shared" si="3"/>
        <v>0</v>
      </c>
      <c r="K14" s="389"/>
      <c r="L14" s="390"/>
    </row>
    <row r="15" spans="1:12" ht="21" customHeight="1" x14ac:dyDescent="0.55000000000000004">
      <c r="A15" s="75"/>
      <c r="B15" s="265"/>
      <c r="C15" s="265"/>
      <c r="D15" s="266"/>
      <c r="E15" s="76"/>
      <c r="F15" s="2"/>
      <c r="G15" s="2"/>
      <c r="H15" s="176">
        <f t="shared" si="0"/>
        <v>0</v>
      </c>
      <c r="I15" s="176">
        <f t="shared" si="2"/>
        <v>0</v>
      </c>
      <c r="J15" s="388">
        <f t="shared" si="3"/>
        <v>0</v>
      </c>
      <c r="K15" s="389"/>
      <c r="L15" s="390"/>
    </row>
    <row r="16" spans="1:12" ht="21" customHeight="1" x14ac:dyDescent="0.55000000000000004">
      <c r="A16" s="75"/>
      <c r="B16" s="265"/>
      <c r="C16" s="265"/>
      <c r="D16" s="266"/>
      <c r="E16" s="76"/>
      <c r="F16" s="2"/>
      <c r="G16" s="2"/>
      <c r="H16" s="176">
        <f t="shared" si="0"/>
        <v>0</v>
      </c>
      <c r="I16" s="176">
        <f t="shared" si="2"/>
        <v>0</v>
      </c>
      <c r="J16" s="388">
        <f t="shared" si="3"/>
        <v>0</v>
      </c>
      <c r="K16" s="389"/>
      <c r="L16" s="390"/>
    </row>
    <row r="17" spans="1:12" ht="21" customHeight="1" x14ac:dyDescent="0.55000000000000004">
      <c r="A17" s="75"/>
      <c r="B17" s="265"/>
      <c r="C17" s="265"/>
      <c r="D17" s="266"/>
      <c r="E17" s="76"/>
      <c r="F17" s="2"/>
      <c r="G17" s="2"/>
      <c r="H17" s="176">
        <f t="shared" si="0"/>
        <v>0</v>
      </c>
      <c r="I17" s="176">
        <f t="shared" si="2"/>
        <v>0</v>
      </c>
      <c r="J17" s="388">
        <f t="shared" si="3"/>
        <v>0</v>
      </c>
      <c r="K17" s="389"/>
      <c r="L17" s="390"/>
    </row>
    <row r="18" spans="1:12" ht="21" customHeight="1" x14ac:dyDescent="0.55000000000000004">
      <c r="A18" s="75"/>
      <c r="B18" s="265"/>
      <c r="C18" s="265"/>
      <c r="D18" s="266"/>
      <c r="E18" s="76"/>
      <c r="F18" s="2"/>
      <c r="G18" s="2"/>
      <c r="H18" s="176">
        <f t="shared" si="0"/>
        <v>0</v>
      </c>
      <c r="I18" s="176">
        <f t="shared" si="2"/>
        <v>0</v>
      </c>
      <c r="J18" s="388">
        <f t="shared" si="3"/>
        <v>0</v>
      </c>
      <c r="K18" s="389"/>
      <c r="L18" s="390"/>
    </row>
    <row r="19" spans="1:12" ht="21" customHeight="1" x14ac:dyDescent="0.55000000000000004">
      <c r="A19" s="92"/>
      <c r="B19" s="419"/>
      <c r="C19" s="419"/>
      <c r="D19" s="420"/>
      <c r="E19" s="101"/>
      <c r="F19" s="102"/>
      <c r="G19" s="102"/>
      <c r="H19" s="99"/>
      <c r="I19" s="99"/>
      <c r="J19" s="450"/>
      <c r="K19" s="451"/>
      <c r="L19" s="452"/>
    </row>
    <row r="20" spans="1:12" ht="21" customHeight="1" thickBot="1" x14ac:dyDescent="0.6">
      <c r="A20" s="75"/>
      <c r="B20" s="421"/>
      <c r="C20" s="421"/>
      <c r="D20" s="422"/>
      <c r="E20" s="103"/>
      <c r="F20" s="104"/>
      <c r="G20" s="104"/>
      <c r="H20" s="100"/>
      <c r="I20" s="100"/>
      <c r="J20" s="453"/>
      <c r="K20" s="454"/>
      <c r="L20" s="455"/>
    </row>
    <row r="21" spans="1:12" ht="32.25" customHeight="1" x14ac:dyDescent="0.5">
      <c r="A21" s="427" t="s">
        <v>14</v>
      </c>
      <c r="B21" s="428"/>
      <c r="C21" s="428"/>
      <c r="D21" s="429"/>
      <c r="E21" s="425" t="s">
        <v>6</v>
      </c>
      <c r="F21" s="407" t="s">
        <v>130</v>
      </c>
      <c r="G21" s="407" t="s">
        <v>161</v>
      </c>
      <c r="H21" s="272"/>
      <c r="I21" s="273"/>
      <c r="J21" s="273"/>
      <c r="K21" s="273"/>
      <c r="L21" s="423" t="s">
        <v>15</v>
      </c>
    </row>
    <row r="22" spans="1:12" ht="62.25" customHeight="1" thickBot="1" x14ac:dyDescent="0.55000000000000004">
      <c r="A22" s="430"/>
      <c r="B22" s="431"/>
      <c r="C22" s="431"/>
      <c r="D22" s="432"/>
      <c r="E22" s="426"/>
      <c r="F22" s="408"/>
      <c r="G22" s="408"/>
      <c r="H22" s="433" t="s">
        <v>165</v>
      </c>
      <c r="I22" s="434"/>
      <c r="J22" s="72" t="s">
        <v>9</v>
      </c>
      <c r="K22" s="73" t="s">
        <v>10</v>
      </c>
      <c r="L22" s="424"/>
    </row>
    <row r="23" spans="1:12" ht="21" customHeight="1" x14ac:dyDescent="0.55000000000000004">
      <c r="A23" s="282"/>
      <c r="B23" s="395" t="s">
        <v>159</v>
      </c>
      <c r="C23" s="395"/>
      <c r="D23" s="396"/>
      <c r="E23" s="283" t="s">
        <v>160</v>
      </c>
      <c r="F23" s="283" t="s">
        <v>66</v>
      </c>
      <c r="G23" s="284" t="s">
        <v>37</v>
      </c>
      <c r="H23" s="384" t="s">
        <v>166</v>
      </c>
      <c r="I23" s="385"/>
      <c r="J23" s="285" t="s">
        <v>164</v>
      </c>
      <c r="K23" s="285" t="s">
        <v>164</v>
      </c>
      <c r="L23" s="286"/>
    </row>
    <row r="24" spans="1:12" ht="21" customHeight="1" x14ac:dyDescent="0.55000000000000004">
      <c r="A24" s="280"/>
      <c r="B24" s="401" t="s">
        <v>204</v>
      </c>
      <c r="C24" s="401"/>
      <c r="D24" s="402"/>
      <c r="E24" s="303"/>
      <c r="F24" s="304"/>
      <c r="G24" s="304"/>
      <c r="H24" s="386"/>
      <c r="I24" s="387"/>
      <c r="J24" s="305"/>
      <c r="K24" s="305"/>
      <c r="L24" s="306"/>
    </row>
    <row r="25" spans="1:12" ht="21" customHeight="1" x14ac:dyDescent="0.55000000000000004">
      <c r="A25" s="77">
        <v>1</v>
      </c>
      <c r="B25" s="399"/>
      <c r="C25" s="399"/>
      <c r="D25" s="400"/>
      <c r="E25" s="78"/>
      <c r="F25" s="2"/>
      <c r="G25" s="2"/>
      <c r="H25" s="380"/>
      <c r="I25" s="381"/>
      <c r="J25" s="281">
        <f t="shared" ref="J25:J27" si="4">F25*H25*5</f>
        <v>0</v>
      </c>
      <c r="K25" s="281">
        <f t="shared" ref="K25:K29" si="5">G25*H25*1.5</f>
        <v>0</v>
      </c>
      <c r="L25" s="1">
        <f t="shared" ref="L25:L39" si="6">SUM(J25:K25)</f>
        <v>0</v>
      </c>
    </row>
    <row r="26" spans="1:12" ht="21" customHeight="1" x14ac:dyDescent="0.55000000000000004">
      <c r="A26" s="267">
        <v>2</v>
      </c>
      <c r="B26" s="397"/>
      <c r="C26" s="397"/>
      <c r="D26" s="398"/>
      <c r="E26" s="268"/>
      <c r="F26" s="2"/>
      <c r="G26" s="2"/>
      <c r="H26" s="380"/>
      <c r="I26" s="381"/>
      <c r="J26" s="281">
        <f t="shared" si="4"/>
        <v>0</v>
      </c>
      <c r="K26" s="281">
        <f t="shared" si="5"/>
        <v>0</v>
      </c>
      <c r="L26" s="1">
        <f t="shared" si="6"/>
        <v>0</v>
      </c>
    </row>
    <row r="27" spans="1:12" ht="21" customHeight="1" x14ac:dyDescent="0.55000000000000004">
      <c r="A27" s="79">
        <v>3</v>
      </c>
      <c r="B27" s="391"/>
      <c r="C27" s="391"/>
      <c r="D27" s="392"/>
      <c r="E27" s="76"/>
      <c r="F27" s="2"/>
      <c r="G27" s="2"/>
      <c r="H27" s="380"/>
      <c r="I27" s="381"/>
      <c r="J27" s="281">
        <f t="shared" si="4"/>
        <v>0</v>
      </c>
      <c r="K27" s="281">
        <f t="shared" si="5"/>
        <v>0</v>
      </c>
      <c r="L27" s="1">
        <f t="shared" si="6"/>
        <v>0</v>
      </c>
    </row>
    <row r="28" spans="1:12" ht="21" customHeight="1" x14ac:dyDescent="0.55000000000000004">
      <c r="A28" s="77"/>
      <c r="B28" s="458" t="s">
        <v>205</v>
      </c>
      <c r="C28" s="458"/>
      <c r="D28" s="459"/>
      <c r="E28" s="101"/>
      <c r="F28" s="104"/>
      <c r="G28" s="104"/>
      <c r="H28" s="378"/>
      <c r="I28" s="379"/>
      <c r="J28" s="305"/>
      <c r="K28" s="305"/>
      <c r="L28" s="307"/>
    </row>
    <row r="29" spans="1:12" ht="21" customHeight="1" x14ac:dyDescent="0.55000000000000004">
      <c r="A29" s="77">
        <v>1</v>
      </c>
      <c r="B29" s="456"/>
      <c r="C29" s="456"/>
      <c r="D29" s="457"/>
      <c r="E29" s="308"/>
      <c r="F29" s="2"/>
      <c r="G29" s="2"/>
      <c r="H29" s="380"/>
      <c r="I29" s="381"/>
      <c r="J29" s="281">
        <f t="shared" ref="J29" si="7">F29*H29*4</f>
        <v>0</v>
      </c>
      <c r="K29" s="281">
        <f t="shared" si="5"/>
        <v>0</v>
      </c>
      <c r="L29" s="1">
        <f t="shared" ref="L29:L35" si="8">SUM(J29:K29)</f>
        <v>0</v>
      </c>
    </row>
    <row r="30" spans="1:12" ht="21" customHeight="1" x14ac:dyDescent="0.55000000000000004">
      <c r="A30" s="77">
        <v>2</v>
      </c>
      <c r="B30" s="456"/>
      <c r="C30" s="456"/>
      <c r="D30" s="457"/>
      <c r="E30" s="308"/>
      <c r="F30" s="2"/>
      <c r="G30" s="2"/>
      <c r="H30" s="380"/>
      <c r="I30" s="381"/>
      <c r="J30" s="281">
        <f t="shared" ref="J30:J31" si="9">F30*H30*4</f>
        <v>0</v>
      </c>
      <c r="K30" s="281">
        <f t="shared" ref="K30:K31" si="10">G30*H30*1.5</f>
        <v>0</v>
      </c>
      <c r="L30" s="1">
        <f t="shared" si="8"/>
        <v>0</v>
      </c>
    </row>
    <row r="31" spans="1:12" ht="21" customHeight="1" x14ac:dyDescent="0.55000000000000004">
      <c r="A31" s="77">
        <v>3</v>
      </c>
      <c r="B31" s="456"/>
      <c r="C31" s="456"/>
      <c r="D31" s="457"/>
      <c r="E31" s="308"/>
      <c r="F31" s="2"/>
      <c r="G31" s="2"/>
      <c r="H31" s="380"/>
      <c r="I31" s="381"/>
      <c r="J31" s="281">
        <f t="shared" si="9"/>
        <v>0</v>
      </c>
      <c r="K31" s="281">
        <f t="shared" si="10"/>
        <v>0</v>
      </c>
      <c r="L31" s="1">
        <f t="shared" si="8"/>
        <v>0</v>
      </c>
    </row>
    <row r="32" spans="1:12" ht="21" customHeight="1" x14ac:dyDescent="0.55000000000000004">
      <c r="A32" s="77"/>
      <c r="B32" s="458" t="s">
        <v>206</v>
      </c>
      <c r="C32" s="458"/>
      <c r="D32" s="459"/>
      <c r="E32" s="309"/>
      <c r="F32" s="104"/>
      <c r="G32" s="104"/>
      <c r="H32" s="378"/>
      <c r="I32" s="379"/>
      <c r="J32" s="305"/>
      <c r="K32" s="305"/>
      <c r="L32" s="307"/>
    </row>
    <row r="33" spans="1:12" ht="21" customHeight="1" x14ac:dyDescent="0.55000000000000004">
      <c r="A33" s="77">
        <v>1</v>
      </c>
      <c r="B33" s="456"/>
      <c r="C33" s="456"/>
      <c r="D33" s="457"/>
      <c r="E33" s="308"/>
      <c r="F33" s="2"/>
      <c r="G33" s="2"/>
      <c r="H33" s="380"/>
      <c r="I33" s="381"/>
      <c r="J33" s="281">
        <f>F33*H33*3</f>
        <v>0</v>
      </c>
      <c r="K33" s="281">
        <f>G33*H33*1</f>
        <v>0</v>
      </c>
      <c r="L33" s="1">
        <f t="shared" si="8"/>
        <v>0</v>
      </c>
    </row>
    <row r="34" spans="1:12" ht="21" customHeight="1" x14ac:dyDescent="0.55000000000000004">
      <c r="A34" s="77">
        <v>2</v>
      </c>
      <c r="B34" s="456"/>
      <c r="C34" s="456"/>
      <c r="D34" s="457"/>
      <c r="E34" s="308"/>
      <c r="F34" s="2"/>
      <c r="G34" s="2"/>
      <c r="H34" s="380"/>
      <c r="I34" s="381"/>
      <c r="J34" s="281">
        <f t="shared" ref="J34:J35" si="11">F34*H34*3</f>
        <v>0</v>
      </c>
      <c r="K34" s="281">
        <f t="shared" ref="K34:K35" si="12">G34*H34*1</f>
        <v>0</v>
      </c>
      <c r="L34" s="1">
        <f t="shared" si="8"/>
        <v>0</v>
      </c>
    </row>
    <row r="35" spans="1:12" ht="21" customHeight="1" x14ac:dyDescent="0.55000000000000004">
      <c r="A35" s="77">
        <v>3</v>
      </c>
      <c r="B35" s="456"/>
      <c r="C35" s="456"/>
      <c r="D35" s="457"/>
      <c r="E35" s="308"/>
      <c r="F35" s="2"/>
      <c r="G35" s="2"/>
      <c r="H35" s="380"/>
      <c r="I35" s="381"/>
      <c r="J35" s="281">
        <f t="shared" si="11"/>
        <v>0</v>
      </c>
      <c r="K35" s="281">
        <f t="shared" si="12"/>
        <v>0</v>
      </c>
      <c r="L35" s="1">
        <f t="shared" si="8"/>
        <v>0</v>
      </c>
    </row>
    <row r="36" spans="1:12" ht="21" customHeight="1" x14ac:dyDescent="0.55000000000000004">
      <c r="A36" s="269"/>
      <c r="B36" s="417" t="s">
        <v>207</v>
      </c>
      <c r="C36" s="417"/>
      <c r="D36" s="418"/>
      <c r="E36" s="310"/>
      <c r="F36" s="104"/>
      <c r="G36" s="104"/>
      <c r="H36" s="378"/>
      <c r="I36" s="379"/>
      <c r="J36" s="305"/>
      <c r="K36" s="305"/>
      <c r="L36" s="307"/>
    </row>
    <row r="37" spans="1:12" ht="21" customHeight="1" x14ac:dyDescent="0.55000000000000004">
      <c r="A37" s="77">
        <v>1</v>
      </c>
      <c r="B37" s="403"/>
      <c r="C37" s="403"/>
      <c r="D37" s="404"/>
      <c r="E37" s="78"/>
      <c r="F37" s="2"/>
      <c r="G37" s="2"/>
      <c r="H37" s="380"/>
      <c r="I37" s="381"/>
      <c r="J37" s="281">
        <f>F37*H37*1</f>
        <v>0</v>
      </c>
      <c r="K37" s="281">
        <f>G37*H37*0.25</f>
        <v>0</v>
      </c>
      <c r="L37" s="1">
        <f t="shared" si="6"/>
        <v>0</v>
      </c>
    </row>
    <row r="38" spans="1:12" ht="21" customHeight="1" x14ac:dyDescent="0.55000000000000004">
      <c r="A38" s="79">
        <v>2</v>
      </c>
      <c r="B38" s="391"/>
      <c r="C38" s="391"/>
      <c r="D38" s="392"/>
      <c r="E38" s="76"/>
      <c r="F38" s="2"/>
      <c r="G38" s="2"/>
      <c r="H38" s="380"/>
      <c r="I38" s="381"/>
      <c r="J38" s="281">
        <f t="shared" ref="J38:J39" si="13">F38*H38*1</f>
        <v>0</v>
      </c>
      <c r="K38" s="281">
        <f t="shared" ref="K38:K39" si="14">G38*H38*0.25</f>
        <v>0</v>
      </c>
      <c r="L38" s="1">
        <f t="shared" si="6"/>
        <v>0</v>
      </c>
    </row>
    <row r="39" spans="1:12" ht="21" customHeight="1" thickBot="1" x14ac:dyDescent="0.6">
      <c r="A39" s="80">
        <v>3</v>
      </c>
      <c r="B39" s="393"/>
      <c r="C39" s="393"/>
      <c r="D39" s="394"/>
      <c r="E39" s="81"/>
      <c r="F39" s="270"/>
      <c r="G39" s="270"/>
      <c r="H39" s="382"/>
      <c r="I39" s="383"/>
      <c r="J39" s="271">
        <f t="shared" si="13"/>
        <v>0</v>
      </c>
      <c r="K39" s="296">
        <f t="shared" si="14"/>
        <v>0</v>
      </c>
      <c r="L39" s="1">
        <f t="shared" si="6"/>
        <v>0</v>
      </c>
    </row>
    <row r="40" spans="1:12" ht="36" customHeight="1" thickBot="1" x14ac:dyDescent="0.6">
      <c r="C40" s="56"/>
      <c r="D40" s="56"/>
      <c r="E40" s="56"/>
      <c r="F40" s="56"/>
      <c r="G40" s="57"/>
      <c r="H40" s="57"/>
      <c r="I40" s="57"/>
      <c r="J40" s="182"/>
      <c r="K40" s="183" t="s">
        <v>137</v>
      </c>
      <c r="L40" s="186">
        <f>SUM(J6,J8,J9:J18,L24,L25,L27,L36,L38,L39)</f>
        <v>0</v>
      </c>
    </row>
    <row r="41" spans="1:12" ht="21" customHeight="1" x14ac:dyDescent="0.55000000000000004">
      <c r="A41" s="83"/>
      <c r="B41" s="274" t="s">
        <v>163</v>
      </c>
      <c r="C41" s="33"/>
      <c r="D41" s="33"/>
      <c r="E41" s="33"/>
      <c r="F41" s="33"/>
      <c r="G41" s="33"/>
      <c r="H41" s="33"/>
      <c r="I41" s="33"/>
      <c r="J41" s="33"/>
      <c r="K41" s="33"/>
    </row>
    <row r="42" spans="1:12" ht="21.75" customHeight="1" x14ac:dyDescent="0.5">
      <c r="B42" s="261" t="s">
        <v>162</v>
      </c>
    </row>
  </sheetData>
  <sheetProtection algorithmName="SHA-512" hashValue="0dyZvXsMaLS4XwTA60Y3zyMJ+yrgtt5Vxmk8ErPMzrLIuvL/AkXxZwuzJSCZP3t9gx2tFYKhIHVnGhPGPdJblQ==" saltValue="HCseIg73DtBGfTRIuYkjew==" spinCount="100000" sheet="1" objects="1" scenarios="1" formatCells="0" formatColumns="0" formatRows="0" insertColumns="0" insertRows="0" insertHyperlinks="0" deleteColumns="0" deleteRows="0" sort="0" autoFilter="0" pivotTables="0"/>
  <dataConsolidate/>
  <mergeCells count="71">
    <mergeCell ref="H35:I35"/>
    <mergeCell ref="B29:D29"/>
    <mergeCell ref="B28:D28"/>
    <mergeCell ref="B30:D30"/>
    <mergeCell ref="B31:D31"/>
    <mergeCell ref="B32:D32"/>
    <mergeCell ref="B33:D33"/>
    <mergeCell ref="B34:D34"/>
    <mergeCell ref="B35:D35"/>
    <mergeCell ref="J16:L16"/>
    <mergeCell ref="J17:L17"/>
    <mergeCell ref="J18:L18"/>
    <mergeCell ref="J19:L19"/>
    <mergeCell ref="J20:L20"/>
    <mergeCell ref="J5:L5"/>
    <mergeCell ref="J6:L6"/>
    <mergeCell ref="J7:L7"/>
    <mergeCell ref="J8:L8"/>
    <mergeCell ref="J9:L9"/>
    <mergeCell ref="A3:D4"/>
    <mergeCell ref="E3:E4"/>
    <mergeCell ref="B8:D8"/>
    <mergeCell ref="B9:D9"/>
    <mergeCell ref="B5:D5"/>
    <mergeCell ref="B7:D7"/>
    <mergeCell ref="B6:D6"/>
    <mergeCell ref="F3:F4"/>
    <mergeCell ref="G3:G4"/>
    <mergeCell ref="H3:I3"/>
    <mergeCell ref="J3:L4"/>
    <mergeCell ref="B36:D36"/>
    <mergeCell ref="B10:D10"/>
    <mergeCell ref="B11:D11"/>
    <mergeCell ref="B19:D19"/>
    <mergeCell ref="L21:L22"/>
    <mergeCell ref="E21:E22"/>
    <mergeCell ref="F21:F22"/>
    <mergeCell ref="G21:G22"/>
    <mergeCell ref="A21:D22"/>
    <mergeCell ref="B20:D20"/>
    <mergeCell ref="H22:I22"/>
    <mergeCell ref="J10:L10"/>
    <mergeCell ref="B38:D38"/>
    <mergeCell ref="B39:D39"/>
    <mergeCell ref="B23:D23"/>
    <mergeCell ref="B26:D26"/>
    <mergeCell ref="B25:D25"/>
    <mergeCell ref="B27:D27"/>
    <mergeCell ref="B24:D24"/>
    <mergeCell ref="B37:D37"/>
    <mergeCell ref="J11:L11"/>
    <mergeCell ref="J12:L12"/>
    <mergeCell ref="J13:L13"/>
    <mergeCell ref="J14:L14"/>
    <mergeCell ref="J15:L15"/>
    <mergeCell ref="H36:I36"/>
    <mergeCell ref="H37:I37"/>
    <mergeCell ref="H38:I38"/>
    <mergeCell ref="H39:I39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</mergeCells>
  <phoneticPr fontId="0" type="noConversion"/>
  <dataValidations xWindow="443" yWindow="397" count="5">
    <dataValidation operator="lessThanOrEqual" allowBlank="1" showInputMessage="1" showErrorMessage="1" errorTitle="การกรอกข้อมูล" error="คุณกรอกมากกว่า 4 โครงการ ผิดกฎ กติกา มารยาท กรุณากรอกใหม่" promptTitle="การกรอกข้อมูล" prompt="ให้กรอกข้อมูลโครงการได้ตามจริง" sqref="G8:G18"/>
    <dataValidation operator="lessThanOrEqual" allowBlank="1" showInputMessage="1" showErrorMessage="1" errorTitle="การกรอกข้อมูล" error="กรณีเป็นอาจารย์ที่ปรึกษาคนเดียวให้มีได้เพียง ๑ โครงการเท่านั้น" promptTitle="การกรอกข้อมูล" prompt="กรอกได้มตามจริง" sqref="F9:F18"/>
    <dataValidation operator="lessThanOrEqual" allowBlank="1" showInputMessage="1" showErrorMessage="1" errorTitle="การกรอกข้อมูล" promptTitle="การกรอกข้อมูล" prompt="กรอกได้มตามจริง" sqref="F8"/>
    <dataValidation allowBlank="1" showInputMessage="1" showErrorMessage="1" prompt="แก้ไขตัวคูณหน่วยกิตจาก ๓ เป็น ๔ หน่วยกิต" sqref="H8:I18"/>
    <dataValidation type="decimal" allowBlank="1" showInputMessage="1" showErrorMessage="1" errorTitle="1 ปีบันทึกได้ไม่เกิน 52 สัปดาห์" sqref="H24:I39">
      <formula1>0</formula1>
      <formula2>52</formula2>
    </dataValidation>
  </dataValidations>
  <pageMargins left="0.78740157480314965" right="0.19685039370078741" top="0.39370078740157483" bottom="0.39370078740157483" header="0.19685039370078741" footer="0.19685039370078741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47"/>
  <sheetViews>
    <sheetView topLeftCell="A4" zoomScaleNormal="85" zoomScaleSheetLayoutView="100" workbookViewId="0">
      <selection activeCell="I6" sqref="I6"/>
    </sheetView>
  </sheetViews>
  <sheetFormatPr defaultColWidth="9.140625" defaultRowHeight="21.75" x14ac:dyDescent="0.5"/>
  <cols>
    <col min="1" max="1" width="1.7109375" style="46" customWidth="1"/>
    <col min="2" max="2" width="10.7109375" style="46" customWidth="1"/>
    <col min="3" max="3" width="6.28515625" style="46" customWidth="1"/>
    <col min="4" max="4" width="50.7109375" style="46" customWidth="1"/>
    <col min="5" max="5" width="17.7109375" style="46" customWidth="1"/>
    <col min="6" max="7" width="10.7109375" style="46" customWidth="1"/>
    <col min="8" max="9" width="12.7109375" style="46" customWidth="1"/>
    <col min="10" max="16384" width="9.140625" style="46"/>
  </cols>
  <sheetData>
    <row r="1" spans="1:9" ht="24" thickBot="1" x14ac:dyDescent="0.55000000000000004">
      <c r="B1" s="68" t="s">
        <v>92</v>
      </c>
      <c r="C1" s="69"/>
      <c r="D1" s="38"/>
      <c r="I1" s="62" t="s">
        <v>102</v>
      </c>
    </row>
    <row r="2" spans="1:9" ht="42" customHeight="1" thickBot="1" x14ac:dyDescent="0.55000000000000004">
      <c r="A2" s="45"/>
      <c r="B2" s="474" t="s">
        <v>96</v>
      </c>
      <c r="C2" s="476" t="s">
        <v>52</v>
      </c>
      <c r="D2" s="474" t="s">
        <v>16</v>
      </c>
      <c r="E2" s="474" t="s">
        <v>17</v>
      </c>
      <c r="F2" s="478" t="s">
        <v>135</v>
      </c>
      <c r="G2" s="479"/>
      <c r="H2" s="476" t="s">
        <v>136</v>
      </c>
      <c r="I2" s="472" t="s">
        <v>55</v>
      </c>
    </row>
    <row r="3" spans="1:9" ht="42" customHeight="1" thickBot="1" x14ac:dyDescent="0.55000000000000004">
      <c r="A3" s="45"/>
      <c r="B3" s="475"/>
      <c r="C3" s="477"/>
      <c r="D3" s="475"/>
      <c r="E3" s="475"/>
      <c r="F3" s="177" t="s">
        <v>134</v>
      </c>
      <c r="G3" s="177" t="s">
        <v>133</v>
      </c>
      <c r="H3" s="477"/>
      <c r="I3" s="473"/>
    </row>
    <row r="4" spans="1:9" ht="23.25" x14ac:dyDescent="0.5">
      <c r="A4" s="86"/>
      <c r="B4" s="136" t="s">
        <v>94</v>
      </c>
      <c r="C4" s="89">
        <v>1</v>
      </c>
      <c r="D4" s="287" t="s">
        <v>153</v>
      </c>
      <c r="E4" s="39"/>
      <c r="F4" s="178"/>
      <c r="G4" s="178"/>
      <c r="H4" s="4"/>
      <c r="I4" s="4"/>
    </row>
    <row r="5" spans="1:9" ht="23.25" x14ac:dyDescent="0.5">
      <c r="A5" s="86"/>
      <c r="B5" s="137" t="s">
        <v>118</v>
      </c>
      <c r="C5" s="87">
        <v>2</v>
      </c>
      <c r="D5" s="288" t="s">
        <v>153</v>
      </c>
      <c r="E5" s="41"/>
      <c r="F5" s="179"/>
      <c r="G5" s="179"/>
      <c r="H5" s="6"/>
      <c r="I5" s="6"/>
    </row>
    <row r="6" spans="1:9" ht="23.25" x14ac:dyDescent="0.5">
      <c r="A6" s="86"/>
      <c r="B6" s="137" t="s">
        <v>119</v>
      </c>
      <c r="C6" s="87">
        <v>3</v>
      </c>
      <c r="D6" s="241"/>
      <c r="E6" s="41"/>
      <c r="F6" s="179"/>
      <c r="G6" s="179"/>
      <c r="H6" s="6"/>
      <c r="I6" s="6"/>
    </row>
    <row r="7" spans="1:9" ht="23.25" x14ac:dyDescent="0.5">
      <c r="A7" s="86"/>
      <c r="B7" s="137" t="s">
        <v>121</v>
      </c>
      <c r="C7" s="87">
        <v>4</v>
      </c>
      <c r="D7" s="241"/>
      <c r="E7" s="41"/>
      <c r="F7" s="179"/>
      <c r="G7" s="179"/>
      <c r="H7" s="6"/>
      <c r="I7" s="6"/>
    </row>
    <row r="8" spans="1:9" ht="23.25" x14ac:dyDescent="0.5">
      <c r="A8" s="86"/>
      <c r="B8" s="137" t="s">
        <v>122</v>
      </c>
      <c r="C8" s="87">
        <v>5</v>
      </c>
      <c r="D8" s="241"/>
      <c r="E8" s="41"/>
      <c r="F8" s="179"/>
      <c r="G8" s="179"/>
      <c r="H8" s="6"/>
      <c r="I8" s="6"/>
    </row>
    <row r="9" spans="1:9" ht="23.25" x14ac:dyDescent="0.5">
      <c r="A9" s="86"/>
      <c r="B9" s="137" t="s">
        <v>120</v>
      </c>
      <c r="C9" s="87">
        <v>6</v>
      </c>
      <c r="D9" s="241"/>
      <c r="E9" s="41"/>
      <c r="F9" s="179"/>
      <c r="G9" s="179"/>
      <c r="H9" s="6"/>
      <c r="I9" s="6"/>
    </row>
    <row r="10" spans="1:9" ht="23.25" x14ac:dyDescent="0.5">
      <c r="A10" s="86"/>
      <c r="B10" s="137" t="s">
        <v>123</v>
      </c>
      <c r="C10" s="87">
        <v>7</v>
      </c>
      <c r="D10" s="241"/>
      <c r="E10" s="41"/>
      <c r="F10" s="179"/>
      <c r="G10" s="179"/>
      <c r="H10" s="6"/>
      <c r="I10" s="6"/>
    </row>
    <row r="11" spans="1:9" ht="23.25" x14ac:dyDescent="0.5">
      <c r="A11" s="86"/>
      <c r="B11" s="137"/>
      <c r="C11" s="87">
        <v>8</v>
      </c>
      <c r="D11" s="241"/>
      <c r="E11" s="41"/>
      <c r="F11" s="179"/>
      <c r="G11" s="179"/>
      <c r="H11" s="6"/>
      <c r="I11" s="6"/>
    </row>
    <row r="12" spans="1:9" ht="23.25" x14ac:dyDescent="0.5">
      <c r="A12" s="86"/>
      <c r="B12" s="137"/>
      <c r="C12" s="87">
        <v>9</v>
      </c>
      <c r="D12" s="241"/>
      <c r="E12" s="41"/>
      <c r="F12" s="179"/>
      <c r="G12" s="179"/>
      <c r="H12" s="6"/>
      <c r="I12" s="6"/>
    </row>
    <row r="13" spans="1:9" ht="23.25" x14ac:dyDescent="0.5">
      <c r="A13" s="86"/>
      <c r="B13" s="137"/>
      <c r="C13" s="87">
        <v>10</v>
      </c>
      <c r="D13" s="241"/>
      <c r="E13" s="41"/>
      <c r="F13" s="179"/>
      <c r="G13" s="179"/>
      <c r="H13" s="6"/>
      <c r="I13" s="6"/>
    </row>
    <row r="14" spans="1:9" ht="23.25" x14ac:dyDescent="0.5">
      <c r="A14" s="86"/>
      <c r="B14" s="137"/>
      <c r="C14" s="87">
        <v>11</v>
      </c>
      <c r="D14" s="241"/>
      <c r="E14" s="41"/>
      <c r="F14" s="179"/>
      <c r="G14" s="179"/>
      <c r="H14" s="6"/>
      <c r="I14" s="6"/>
    </row>
    <row r="15" spans="1:9" ht="23.25" x14ac:dyDescent="0.5">
      <c r="A15" s="86"/>
      <c r="B15" s="141"/>
      <c r="C15" s="142">
        <v>12</v>
      </c>
      <c r="D15" s="243"/>
      <c r="E15" s="143"/>
      <c r="F15" s="180"/>
      <c r="G15" s="180"/>
      <c r="H15" s="144"/>
      <c r="I15" s="144"/>
    </row>
    <row r="16" spans="1:9" ht="23.25" x14ac:dyDescent="0.5">
      <c r="A16" s="86"/>
      <c r="B16" s="137" t="s">
        <v>95</v>
      </c>
      <c r="C16" s="135">
        <v>1</v>
      </c>
      <c r="D16" s="244"/>
      <c r="E16" s="139"/>
      <c r="F16" s="181"/>
      <c r="G16" s="181"/>
      <c r="H16" s="140"/>
      <c r="I16" s="140"/>
    </row>
    <row r="17" spans="1:9" ht="23.25" x14ac:dyDescent="0.5">
      <c r="A17" s="86"/>
      <c r="B17" s="137" t="s">
        <v>124</v>
      </c>
      <c r="C17" s="87">
        <v>2</v>
      </c>
      <c r="D17" s="241"/>
      <c r="E17" s="41"/>
      <c r="F17" s="179"/>
      <c r="G17" s="179"/>
      <c r="H17" s="6"/>
      <c r="I17" s="275"/>
    </row>
    <row r="18" spans="1:9" ht="23.25" x14ac:dyDescent="0.5">
      <c r="A18" s="86"/>
      <c r="B18" s="137" t="s">
        <v>125</v>
      </c>
      <c r="C18" s="87">
        <v>3</v>
      </c>
      <c r="D18" s="241"/>
      <c r="E18" s="41"/>
      <c r="F18" s="179"/>
      <c r="G18" s="179"/>
      <c r="H18" s="6"/>
      <c r="I18" s="275"/>
    </row>
    <row r="19" spans="1:9" ht="23.25" x14ac:dyDescent="0.5">
      <c r="A19" s="86"/>
      <c r="B19" s="137"/>
      <c r="C19" s="87">
        <v>4</v>
      </c>
      <c r="D19" s="241"/>
      <c r="E19" s="41"/>
      <c r="F19" s="179"/>
      <c r="G19" s="179"/>
      <c r="H19" s="6"/>
      <c r="I19" s="6"/>
    </row>
    <row r="20" spans="1:9" ht="23.25" x14ac:dyDescent="0.5">
      <c r="A20" s="86"/>
      <c r="B20" s="137"/>
      <c r="C20" s="87">
        <v>5</v>
      </c>
      <c r="D20" s="241"/>
      <c r="E20" s="41"/>
      <c r="F20" s="179"/>
      <c r="G20" s="179"/>
      <c r="H20" s="6"/>
      <c r="I20" s="275"/>
    </row>
    <row r="21" spans="1:9" ht="23.25" x14ac:dyDescent="0.5">
      <c r="A21" s="86"/>
      <c r="B21" s="137"/>
      <c r="C21" s="87">
        <v>6</v>
      </c>
      <c r="D21" s="241"/>
      <c r="E21" s="41"/>
      <c r="F21" s="179"/>
      <c r="G21" s="179"/>
      <c r="H21" s="6"/>
      <c r="I21" s="6"/>
    </row>
    <row r="22" spans="1:9" ht="23.25" x14ac:dyDescent="0.5">
      <c r="A22" s="86"/>
      <c r="B22" s="137"/>
      <c r="C22" s="87">
        <v>7</v>
      </c>
      <c r="D22" s="241"/>
      <c r="E22" s="41"/>
      <c r="F22" s="179"/>
      <c r="G22" s="179"/>
      <c r="H22" s="6"/>
      <c r="I22" s="6"/>
    </row>
    <row r="23" spans="1:9" ht="23.25" x14ac:dyDescent="0.5">
      <c r="A23" s="86"/>
      <c r="B23" s="137"/>
      <c r="C23" s="87">
        <v>8</v>
      </c>
      <c r="D23" s="241"/>
      <c r="E23" s="41"/>
      <c r="F23" s="179"/>
      <c r="G23" s="179"/>
      <c r="H23" s="6"/>
      <c r="I23" s="6"/>
    </row>
    <row r="24" spans="1:9" ht="23.25" x14ac:dyDescent="0.5">
      <c r="A24" s="86"/>
      <c r="B24" s="137"/>
      <c r="C24" s="87">
        <v>9</v>
      </c>
      <c r="D24" s="241"/>
      <c r="E24" s="41"/>
      <c r="F24" s="179"/>
      <c r="G24" s="179"/>
      <c r="H24" s="6"/>
      <c r="I24" s="6"/>
    </row>
    <row r="25" spans="1:9" ht="23.25" x14ac:dyDescent="0.5">
      <c r="A25" s="86"/>
      <c r="B25" s="137"/>
      <c r="C25" s="87">
        <v>10</v>
      </c>
      <c r="D25" s="241"/>
      <c r="E25" s="41"/>
      <c r="F25" s="179"/>
      <c r="G25" s="179"/>
      <c r="H25" s="6"/>
      <c r="I25" s="275"/>
    </row>
    <row r="26" spans="1:9" ht="23.25" x14ac:dyDescent="0.5">
      <c r="A26" s="86"/>
      <c r="B26" s="137"/>
      <c r="C26" s="276">
        <v>11</v>
      </c>
      <c r="D26" s="277"/>
      <c r="E26" s="93"/>
      <c r="F26" s="278"/>
      <c r="G26" s="278"/>
      <c r="H26" s="145"/>
      <c r="I26" s="145"/>
    </row>
    <row r="27" spans="1:9" ht="23.25" x14ac:dyDescent="0.5">
      <c r="A27" s="86"/>
      <c r="B27" s="141"/>
      <c r="C27" s="460" t="s">
        <v>196</v>
      </c>
      <c r="D27" s="461"/>
      <c r="E27" s="461"/>
      <c r="F27" s="461"/>
      <c r="G27" s="461"/>
      <c r="H27" s="462"/>
      <c r="I27" s="279">
        <f>IF(SUM(I4:I26)&gt;1040,1040,SUM(I4:I26))</f>
        <v>0</v>
      </c>
    </row>
    <row r="28" spans="1:9" ht="23.25" x14ac:dyDescent="0.5">
      <c r="A28" s="86"/>
      <c r="B28" s="137" t="s">
        <v>117</v>
      </c>
      <c r="C28" s="135">
        <v>1</v>
      </c>
      <c r="D28" s="469"/>
      <c r="E28" s="470"/>
      <c r="F28" s="470"/>
      <c r="G28" s="470"/>
      <c r="H28" s="471"/>
      <c r="I28" s="140"/>
    </row>
    <row r="29" spans="1:9" ht="23.25" x14ac:dyDescent="0.5">
      <c r="A29" s="86"/>
      <c r="B29" s="137"/>
      <c r="C29" s="87">
        <v>2</v>
      </c>
      <c r="D29" s="463"/>
      <c r="E29" s="464"/>
      <c r="F29" s="464"/>
      <c r="G29" s="464"/>
      <c r="H29" s="465"/>
      <c r="I29" s="6"/>
    </row>
    <row r="30" spans="1:9" ht="23.25" x14ac:dyDescent="0.5">
      <c r="A30" s="86"/>
      <c r="B30" s="137"/>
      <c r="C30" s="87">
        <v>3</v>
      </c>
      <c r="D30" s="463"/>
      <c r="E30" s="464"/>
      <c r="F30" s="464"/>
      <c r="G30" s="464"/>
      <c r="H30" s="465"/>
      <c r="I30" s="6"/>
    </row>
    <row r="31" spans="1:9" ht="23.25" x14ac:dyDescent="0.5">
      <c r="A31" s="86"/>
      <c r="B31" s="137"/>
      <c r="C31" s="87">
        <v>4</v>
      </c>
      <c r="D31" s="463"/>
      <c r="E31" s="464"/>
      <c r="F31" s="464"/>
      <c r="G31" s="464"/>
      <c r="H31" s="465"/>
      <c r="I31" s="6"/>
    </row>
    <row r="32" spans="1:9" ht="23.25" x14ac:dyDescent="0.5">
      <c r="A32" s="86"/>
      <c r="B32" s="137"/>
      <c r="C32" s="87">
        <v>5</v>
      </c>
      <c r="D32" s="463"/>
      <c r="E32" s="464"/>
      <c r="F32" s="464"/>
      <c r="G32" s="464"/>
      <c r="H32" s="465"/>
      <c r="I32" s="6"/>
    </row>
    <row r="33" spans="1:9" ht="23.25" x14ac:dyDescent="0.5">
      <c r="A33" s="86"/>
      <c r="B33" s="137"/>
      <c r="C33" s="87">
        <v>6</v>
      </c>
      <c r="D33" s="463"/>
      <c r="E33" s="464"/>
      <c r="F33" s="464"/>
      <c r="G33" s="464"/>
      <c r="H33" s="465"/>
      <c r="I33" s="6"/>
    </row>
    <row r="34" spans="1:9" ht="23.25" x14ac:dyDescent="0.5">
      <c r="A34" s="86"/>
      <c r="B34" s="137"/>
      <c r="C34" s="87">
        <v>7</v>
      </c>
      <c r="D34" s="463"/>
      <c r="E34" s="464"/>
      <c r="F34" s="464"/>
      <c r="G34" s="464"/>
      <c r="H34" s="465"/>
      <c r="I34" s="6"/>
    </row>
    <row r="35" spans="1:9" ht="23.25" x14ac:dyDescent="0.5">
      <c r="A35" s="86"/>
      <c r="B35" s="137"/>
      <c r="C35" s="87">
        <v>8</v>
      </c>
      <c r="D35" s="463"/>
      <c r="E35" s="464"/>
      <c r="F35" s="464"/>
      <c r="G35" s="464"/>
      <c r="H35" s="465"/>
      <c r="I35" s="6"/>
    </row>
    <row r="36" spans="1:9" ht="23.25" x14ac:dyDescent="0.5">
      <c r="A36" s="86"/>
      <c r="B36" s="137"/>
      <c r="C36" s="87">
        <v>9</v>
      </c>
      <c r="D36" s="463"/>
      <c r="E36" s="464"/>
      <c r="F36" s="464"/>
      <c r="G36" s="464"/>
      <c r="H36" s="465"/>
      <c r="I36" s="6"/>
    </row>
    <row r="37" spans="1:9" ht="23.25" x14ac:dyDescent="0.5">
      <c r="A37" s="86"/>
      <c r="B37" s="137"/>
      <c r="C37" s="87">
        <v>10</v>
      </c>
      <c r="D37" s="463"/>
      <c r="E37" s="464"/>
      <c r="F37" s="464"/>
      <c r="G37" s="464"/>
      <c r="H37" s="465"/>
      <c r="I37" s="6"/>
    </row>
    <row r="38" spans="1:9" ht="23.25" x14ac:dyDescent="0.5">
      <c r="A38" s="86"/>
      <c r="B38" s="137"/>
      <c r="C38" s="87">
        <v>11</v>
      </c>
      <c r="D38" s="463"/>
      <c r="E38" s="464"/>
      <c r="F38" s="464"/>
      <c r="G38" s="464"/>
      <c r="H38" s="465"/>
      <c r="I38" s="6"/>
    </row>
    <row r="39" spans="1:9" ht="23.25" x14ac:dyDescent="0.5">
      <c r="A39" s="86"/>
      <c r="B39" s="137"/>
      <c r="C39" s="87">
        <v>12</v>
      </c>
      <c r="D39" s="463"/>
      <c r="E39" s="464"/>
      <c r="F39" s="464"/>
      <c r="G39" s="464"/>
      <c r="H39" s="465"/>
      <c r="I39" s="6"/>
    </row>
    <row r="40" spans="1:9" ht="23.25" x14ac:dyDescent="0.5">
      <c r="A40" s="86"/>
      <c r="B40" s="137"/>
      <c r="C40" s="87">
        <v>13</v>
      </c>
      <c r="D40" s="463"/>
      <c r="E40" s="464"/>
      <c r="F40" s="464"/>
      <c r="G40" s="464"/>
      <c r="H40" s="465"/>
      <c r="I40" s="6"/>
    </row>
    <row r="41" spans="1:9" ht="23.25" x14ac:dyDescent="0.5">
      <c r="A41" s="86"/>
      <c r="B41" s="137"/>
      <c r="C41" s="87">
        <v>14</v>
      </c>
      <c r="D41" s="463"/>
      <c r="E41" s="464"/>
      <c r="F41" s="464"/>
      <c r="G41" s="464"/>
      <c r="H41" s="465"/>
      <c r="I41" s="145"/>
    </row>
    <row r="42" spans="1:9" ht="24" thickBot="1" x14ac:dyDescent="0.55000000000000004">
      <c r="A42" s="86"/>
      <c r="B42" s="138"/>
      <c r="C42" s="88">
        <v>15</v>
      </c>
      <c r="D42" s="466"/>
      <c r="E42" s="467"/>
      <c r="F42" s="467"/>
      <c r="G42" s="467"/>
      <c r="H42" s="468"/>
      <c r="I42" s="8"/>
    </row>
    <row r="43" spans="1:9" ht="39" customHeight="1" x14ac:dyDescent="0.55000000000000004">
      <c r="A43" s="166"/>
      <c r="B43" s="133"/>
      <c r="C43" s="91"/>
      <c r="D43" s="134"/>
      <c r="E43" s="185"/>
      <c r="F43" s="90"/>
      <c r="G43" s="183" t="s">
        <v>62</v>
      </c>
      <c r="H43" s="45"/>
      <c r="I43" s="279">
        <f>IF(SUM(I28:I42)+I27&gt;1040,1040,SUM(I27:I42))</f>
        <v>0</v>
      </c>
    </row>
    <row r="44" spans="1:9" x14ac:dyDescent="0.5">
      <c r="A44" s="56"/>
      <c r="B44" s="167" t="s">
        <v>126</v>
      </c>
    </row>
    <row r="45" spans="1:9" ht="21.75" customHeight="1" x14ac:dyDescent="0.5">
      <c r="A45" s="56"/>
      <c r="B45" s="169" t="s">
        <v>127</v>
      </c>
      <c r="C45" s="169"/>
      <c r="D45" s="169"/>
      <c r="E45" s="169"/>
    </row>
    <row r="46" spans="1:9" x14ac:dyDescent="0.5">
      <c r="A46" s="56"/>
      <c r="B46" s="169" t="s">
        <v>128</v>
      </c>
      <c r="C46" s="169"/>
      <c r="D46" s="169"/>
      <c r="E46" s="169"/>
    </row>
    <row r="47" spans="1:9" x14ac:dyDescent="0.5">
      <c r="A47" s="56"/>
    </row>
  </sheetData>
  <sheetProtection algorithmName="SHA-512" hashValue="usVfJkwwHyNebOOv4YoeFVzZGjnIT9txMEJJs9bySaC5vcVHzX8SiidBqs82xItG7USn6UnNrvFfx0accqunzg==" saltValue="nKQcNcifZ9WkwGNRq8P4Qg==" spinCount="100000" sheet="1" formatCells="0" formatColumns="0" formatRows="0" insertColumns="0" insertRows="0" insertHyperlinks="0" deleteColumns="0" deleteRows="0" sort="0" autoFilter="0" pivotTables="0"/>
  <mergeCells count="23">
    <mergeCell ref="I2:I3"/>
    <mergeCell ref="E2:E3"/>
    <mergeCell ref="D2:D3"/>
    <mergeCell ref="C2:C3"/>
    <mergeCell ref="B2:B3"/>
    <mergeCell ref="F2:G2"/>
    <mergeCell ref="H2:H3"/>
    <mergeCell ref="C27:H27"/>
    <mergeCell ref="D41:H41"/>
    <mergeCell ref="D42:H42"/>
    <mergeCell ref="D36:H36"/>
    <mergeCell ref="D37:H37"/>
    <mergeCell ref="D38:H38"/>
    <mergeCell ref="D39:H39"/>
    <mergeCell ref="D40:H40"/>
    <mergeCell ref="D32:H32"/>
    <mergeCell ref="D33:H33"/>
    <mergeCell ref="D34:H34"/>
    <mergeCell ref="D35:H35"/>
    <mergeCell ref="D28:H28"/>
    <mergeCell ref="D29:H29"/>
    <mergeCell ref="D30:H30"/>
    <mergeCell ref="D31:H31"/>
  </mergeCells>
  <phoneticPr fontId="0" type="noConversion"/>
  <dataValidations count="1">
    <dataValidation allowBlank="1" showInputMessage="1" showErrorMessage="1" promptTitle="การกรอกข้อมูล" prompt="ชั่วโมงภาระงานวิจัยทั้งหมดทุกโครงการ เมื่อรวมกันต้องไม่เกิน 1,040 ชั่วโมง " sqref="I27 I43"/>
  </dataValidations>
  <printOptions verticalCentered="1"/>
  <pageMargins left="0.78740157480314965" right="0.19685039370078741" top="0.39370078740157483" bottom="0.19685039370078741" header="0.19685039370078741" footer="0.19685039370078741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49"/>
  <sheetViews>
    <sheetView zoomScaleNormal="85" zoomScaleSheetLayoutView="100" workbookViewId="0">
      <selection activeCell="B43" sqref="B43"/>
    </sheetView>
  </sheetViews>
  <sheetFormatPr defaultColWidth="9.140625" defaultRowHeight="21.75" x14ac:dyDescent="0.5"/>
  <cols>
    <col min="1" max="1" width="1.7109375" style="46" customWidth="1"/>
    <col min="2" max="2" width="11.7109375" style="46" customWidth="1"/>
    <col min="3" max="3" width="6.28515625" style="46" customWidth="1"/>
    <col min="4" max="4" width="70.7109375" style="46" customWidth="1"/>
    <col min="5" max="5" width="25.7109375" style="46" customWidth="1"/>
    <col min="6" max="6" width="11.7109375" style="46" customWidth="1"/>
    <col min="7" max="7" width="13.7109375" style="46" customWidth="1"/>
    <col min="8" max="16384" width="9.140625" style="46"/>
  </cols>
  <sheetData>
    <row r="1" spans="2:7" ht="24" thickBot="1" x14ac:dyDescent="0.55000000000000004">
      <c r="B1" s="68" t="s">
        <v>93</v>
      </c>
      <c r="C1" s="69"/>
      <c r="G1" s="62" t="s">
        <v>103</v>
      </c>
    </row>
    <row r="2" spans="2:7" ht="63.75" thickBot="1" x14ac:dyDescent="0.55000000000000004">
      <c r="B2" s="188" t="s">
        <v>23</v>
      </c>
      <c r="C2" s="84" t="s">
        <v>52</v>
      </c>
      <c r="D2" s="94" t="s">
        <v>16</v>
      </c>
      <c r="E2" s="94" t="s">
        <v>97</v>
      </c>
      <c r="F2" s="84" t="s">
        <v>98</v>
      </c>
      <c r="G2" s="85" t="s">
        <v>55</v>
      </c>
    </row>
    <row r="3" spans="2:7" ht="23.25" x14ac:dyDescent="0.5">
      <c r="B3" s="137" t="s">
        <v>100</v>
      </c>
      <c r="C3" s="146">
        <v>1</v>
      </c>
      <c r="D3" s="244"/>
      <c r="E3" s="139"/>
      <c r="F3" s="140"/>
      <c r="G3" s="140"/>
    </row>
    <row r="4" spans="2:7" ht="23.25" x14ac:dyDescent="0.5">
      <c r="B4" s="137" t="s">
        <v>99</v>
      </c>
      <c r="C4" s="87">
        <v>2</v>
      </c>
      <c r="D4" s="241"/>
      <c r="E4" s="93"/>
      <c r="F4" s="6"/>
      <c r="G4" s="6"/>
    </row>
    <row r="5" spans="2:7" ht="23.25" x14ac:dyDescent="0.5">
      <c r="B5" s="137" t="s">
        <v>53</v>
      </c>
      <c r="C5" s="87">
        <v>3</v>
      </c>
      <c r="D5" s="241"/>
      <c r="E5" s="93"/>
      <c r="F5" s="6"/>
      <c r="G5" s="6"/>
    </row>
    <row r="6" spans="2:7" ht="23.25" x14ac:dyDescent="0.5">
      <c r="B6" s="137"/>
      <c r="C6" s="87">
        <v>4</v>
      </c>
      <c r="D6" s="241"/>
      <c r="E6" s="93"/>
      <c r="F6" s="6"/>
      <c r="G6" s="6"/>
    </row>
    <row r="7" spans="2:7" ht="23.25" x14ac:dyDescent="0.5">
      <c r="B7" s="137"/>
      <c r="C7" s="87">
        <v>5</v>
      </c>
      <c r="D7" s="241"/>
      <c r="E7" s="93"/>
      <c r="F7" s="6"/>
      <c r="G7" s="6"/>
    </row>
    <row r="8" spans="2:7" ht="23.25" x14ac:dyDescent="0.5">
      <c r="B8" s="137"/>
      <c r="C8" s="87">
        <v>6</v>
      </c>
      <c r="D8" s="241"/>
      <c r="E8" s="93"/>
      <c r="F8" s="6"/>
      <c r="G8" s="6"/>
    </row>
    <row r="9" spans="2:7" ht="23.25" x14ac:dyDescent="0.5">
      <c r="B9" s="137"/>
      <c r="C9" s="87">
        <v>7</v>
      </c>
      <c r="D9" s="241"/>
      <c r="E9" s="93"/>
      <c r="F9" s="6"/>
      <c r="G9" s="6"/>
    </row>
    <row r="10" spans="2:7" ht="23.25" x14ac:dyDescent="0.5">
      <c r="B10" s="137"/>
      <c r="C10" s="87">
        <v>8</v>
      </c>
      <c r="D10" s="241"/>
      <c r="E10" s="93"/>
      <c r="F10" s="6"/>
      <c r="G10" s="6"/>
    </row>
    <row r="11" spans="2:7" ht="23.25" x14ac:dyDescent="0.5">
      <c r="B11" s="137"/>
      <c r="C11" s="87">
        <v>9</v>
      </c>
      <c r="D11" s="241"/>
      <c r="E11" s="93"/>
      <c r="F11" s="6"/>
      <c r="G11" s="6"/>
    </row>
    <row r="12" spans="2:7" ht="23.25" x14ac:dyDescent="0.5">
      <c r="B12" s="137"/>
      <c r="C12" s="87">
        <v>10</v>
      </c>
      <c r="D12" s="241"/>
      <c r="E12" s="93"/>
      <c r="F12" s="6"/>
      <c r="G12" s="6"/>
    </row>
    <row r="13" spans="2:7" ht="23.25" x14ac:dyDescent="0.5">
      <c r="B13" s="137"/>
      <c r="C13" s="87">
        <v>11</v>
      </c>
      <c r="D13" s="241"/>
      <c r="E13" s="93"/>
      <c r="F13" s="6"/>
      <c r="G13" s="6"/>
    </row>
    <row r="14" spans="2:7" ht="23.25" x14ac:dyDescent="0.5">
      <c r="B14" s="141"/>
      <c r="C14" s="142">
        <v>12</v>
      </c>
      <c r="D14" s="243"/>
      <c r="E14" s="143"/>
      <c r="F14" s="144"/>
      <c r="G14" s="144"/>
    </row>
    <row r="15" spans="2:7" ht="23.25" x14ac:dyDescent="0.5">
      <c r="B15" s="137" t="s">
        <v>100</v>
      </c>
      <c r="C15" s="146">
        <v>1</v>
      </c>
      <c r="D15" s="245"/>
      <c r="E15" s="147"/>
      <c r="F15" s="148"/>
      <c r="G15" s="148"/>
    </row>
    <row r="16" spans="2:7" ht="23.25" x14ac:dyDescent="0.5">
      <c r="B16" s="137" t="s">
        <v>138</v>
      </c>
      <c r="C16" s="87">
        <v>2</v>
      </c>
      <c r="D16" s="241"/>
      <c r="E16" s="41"/>
      <c r="F16" s="6"/>
      <c r="G16" s="6"/>
    </row>
    <row r="17" spans="2:7" ht="23.25" x14ac:dyDescent="0.5">
      <c r="B17" s="137"/>
      <c r="C17" s="87">
        <v>3</v>
      </c>
      <c r="D17" s="241"/>
      <c r="E17" s="41"/>
      <c r="F17" s="6"/>
      <c r="G17" s="6"/>
    </row>
    <row r="18" spans="2:7" ht="23.25" x14ac:dyDescent="0.5">
      <c r="B18" s="137"/>
      <c r="C18" s="87">
        <v>4</v>
      </c>
      <c r="D18" s="241"/>
      <c r="E18" s="41"/>
      <c r="F18" s="6"/>
      <c r="G18" s="6"/>
    </row>
    <row r="19" spans="2:7" ht="23.25" x14ac:dyDescent="0.5">
      <c r="B19" s="137"/>
      <c r="C19" s="87">
        <v>5</v>
      </c>
      <c r="D19" s="241"/>
      <c r="E19" s="41"/>
      <c r="F19" s="6"/>
      <c r="G19" s="6"/>
    </row>
    <row r="20" spans="2:7" ht="23.25" x14ac:dyDescent="0.5">
      <c r="B20" s="137"/>
      <c r="C20" s="87">
        <v>6</v>
      </c>
      <c r="D20" s="241"/>
      <c r="E20" s="41"/>
      <c r="F20" s="6"/>
      <c r="G20" s="6"/>
    </row>
    <row r="21" spans="2:7" ht="23.25" x14ac:dyDescent="0.5">
      <c r="B21" s="137"/>
      <c r="C21" s="87">
        <v>7</v>
      </c>
      <c r="D21" s="241"/>
      <c r="E21" s="41"/>
      <c r="F21" s="6"/>
      <c r="G21" s="6"/>
    </row>
    <row r="22" spans="2:7" ht="23.25" x14ac:dyDescent="0.5">
      <c r="B22" s="137"/>
      <c r="C22" s="87">
        <v>8</v>
      </c>
      <c r="D22" s="241"/>
      <c r="E22" s="41"/>
      <c r="F22" s="6"/>
      <c r="G22" s="6"/>
    </row>
    <row r="23" spans="2:7" ht="23.25" x14ac:dyDescent="0.5">
      <c r="B23" s="137"/>
      <c r="C23" s="87">
        <v>9</v>
      </c>
      <c r="D23" s="241"/>
      <c r="E23" s="41"/>
      <c r="F23" s="6"/>
      <c r="G23" s="6"/>
    </row>
    <row r="24" spans="2:7" ht="23.25" x14ac:dyDescent="0.5">
      <c r="B24" s="137"/>
      <c r="C24" s="87">
        <v>10</v>
      </c>
      <c r="D24" s="241"/>
      <c r="E24" s="41"/>
      <c r="F24" s="6"/>
      <c r="G24" s="6"/>
    </row>
    <row r="25" spans="2:7" ht="23.25" x14ac:dyDescent="0.5">
      <c r="B25" s="137"/>
      <c r="C25" s="87">
        <v>11</v>
      </c>
      <c r="D25" s="241"/>
      <c r="E25" s="41"/>
      <c r="F25" s="6"/>
      <c r="G25" s="6"/>
    </row>
    <row r="26" spans="2:7" ht="23.25" x14ac:dyDescent="0.5">
      <c r="B26" s="141"/>
      <c r="C26" s="142">
        <v>12</v>
      </c>
      <c r="D26" s="243"/>
      <c r="E26" s="143"/>
      <c r="F26" s="144"/>
      <c r="G26" s="144"/>
    </row>
    <row r="27" spans="2:7" ht="23.25" x14ac:dyDescent="0.5">
      <c r="B27" s="149" t="s">
        <v>49</v>
      </c>
      <c r="C27" s="146">
        <v>1</v>
      </c>
      <c r="D27" s="245"/>
      <c r="E27" s="147"/>
      <c r="F27" s="148"/>
      <c r="G27" s="148"/>
    </row>
    <row r="28" spans="2:7" ht="23.25" x14ac:dyDescent="0.5">
      <c r="B28" s="149"/>
      <c r="C28" s="87">
        <v>2</v>
      </c>
      <c r="D28" s="241"/>
      <c r="E28" s="41"/>
      <c r="F28" s="6"/>
      <c r="G28" s="6"/>
    </row>
    <row r="29" spans="2:7" ht="23.25" x14ac:dyDescent="0.5">
      <c r="B29" s="149"/>
      <c r="C29" s="87">
        <v>3</v>
      </c>
      <c r="D29" s="241"/>
      <c r="E29" s="41"/>
      <c r="F29" s="6"/>
      <c r="G29" s="6"/>
    </row>
    <row r="30" spans="2:7" ht="23.25" x14ac:dyDescent="0.5">
      <c r="B30" s="154"/>
      <c r="C30" s="150">
        <v>4</v>
      </c>
      <c r="D30" s="246"/>
      <c r="E30" s="151"/>
      <c r="F30" s="152"/>
      <c r="G30" s="152"/>
    </row>
    <row r="31" spans="2:7" ht="23.25" x14ac:dyDescent="0.5">
      <c r="B31" s="149" t="s">
        <v>48</v>
      </c>
      <c r="C31" s="135">
        <v>1</v>
      </c>
      <c r="D31" s="244"/>
      <c r="E31" s="139"/>
      <c r="F31" s="140"/>
      <c r="G31" s="140"/>
    </row>
    <row r="32" spans="2:7" ht="23.25" x14ac:dyDescent="0.5">
      <c r="B32" s="149"/>
      <c r="C32" s="146">
        <v>2</v>
      </c>
      <c r="D32" s="245"/>
      <c r="E32" s="147"/>
      <c r="F32" s="148"/>
      <c r="G32" s="148"/>
    </row>
    <row r="33" spans="1:7" ht="23.25" x14ac:dyDescent="0.5">
      <c r="B33" s="149"/>
      <c r="C33" s="87">
        <v>3</v>
      </c>
      <c r="D33" s="241"/>
      <c r="E33" s="41"/>
      <c r="F33" s="6"/>
      <c r="G33" s="6"/>
    </row>
    <row r="34" spans="1:7" ht="23.25" x14ac:dyDescent="0.5">
      <c r="B34" s="149"/>
      <c r="C34" s="146">
        <v>4</v>
      </c>
      <c r="D34" s="245"/>
      <c r="E34" s="147"/>
      <c r="F34" s="148"/>
      <c r="G34" s="148"/>
    </row>
    <row r="35" spans="1:7" ht="23.25" customHeight="1" x14ac:dyDescent="0.5">
      <c r="B35" s="141"/>
      <c r="C35" s="142">
        <v>5</v>
      </c>
      <c r="D35" s="243"/>
      <c r="E35" s="143"/>
      <c r="F35" s="144"/>
      <c r="G35" s="144"/>
    </row>
    <row r="36" spans="1:7" ht="23.25" x14ac:dyDescent="0.5">
      <c r="B36" s="137" t="s">
        <v>18</v>
      </c>
      <c r="C36" s="135">
        <v>1</v>
      </c>
      <c r="D36" s="244"/>
      <c r="E36" s="139"/>
      <c r="F36" s="140"/>
      <c r="G36" s="140"/>
    </row>
    <row r="37" spans="1:7" ht="23.25" x14ac:dyDescent="0.5">
      <c r="B37" s="137"/>
      <c r="C37" s="87">
        <v>2</v>
      </c>
      <c r="D37" s="241"/>
      <c r="E37" s="41"/>
      <c r="F37" s="6"/>
      <c r="G37" s="6"/>
    </row>
    <row r="38" spans="1:7" ht="23.25" x14ac:dyDescent="0.5">
      <c r="B38" s="137"/>
      <c r="C38" s="87">
        <v>3</v>
      </c>
      <c r="D38" s="241"/>
      <c r="E38" s="41"/>
      <c r="F38" s="6"/>
      <c r="G38" s="6"/>
    </row>
    <row r="39" spans="1:7" ht="23.25" x14ac:dyDescent="0.5">
      <c r="B39" s="141"/>
      <c r="C39" s="142">
        <v>4</v>
      </c>
      <c r="D39" s="243"/>
      <c r="E39" s="143"/>
      <c r="F39" s="144"/>
      <c r="G39" s="144"/>
    </row>
    <row r="40" spans="1:7" ht="23.25" x14ac:dyDescent="0.5">
      <c r="B40" s="137" t="s">
        <v>19</v>
      </c>
      <c r="C40" s="135">
        <v>1</v>
      </c>
      <c r="D40" s="244"/>
      <c r="E40" s="139"/>
      <c r="F40" s="140"/>
      <c r="G40" s="140"/>
    </row>
    <row r="41" spans="1:7" ht="23.25" x14ac:dyDescent="0.5">
      <c r="B41" s="137"/>
      <c r="C41" s="135">
        <v>2</v>
      </c>
      <c r="D41" s="244"/>
      <c r="E41" s="139"/>
      <c r="F41" s="140"/>
      <c r="G41" s="140"/>
    </row>
    <row r="42" spans="1:7" ht="23.25" x14ac:dyDescent="0.5">
      <c r="B42" s="137"/>
      <c r="C42" s="135"/>
      <c r="D42" s="244"/>
      <c r="E42" s="139"/>
      <c r="F42" s="140"/>
      <c r="G42" s="140"/>
    </row>
    <row r="43" spans="1:7" ht="23.25" x14ac:dyDescent="0.5">
      <c r="B43" s="137"/>
      <c r="C43" s="135"/>
      <c r="D43" s="244"/>
      <c r="E43" s="139"/>
      <c r="F43" s="140"/>
      <c r="G43" s="140"/>
    </row>
    <row r="44" spans="1:7" ht="23.25" x14ac:dyDescent="0.5">
      <c r="B44" s="137"/>
      <c r="C44" s="135">
        <v>3</v>
      </c>
      <c r="D44" s="244"/>
      <c r="E44" s="139"/>
      <c r="F44" s="140"/>
      <c r="G44" s="140"/>
    </row>
    <row r="45" spans="1:7" ht="24" thickBot="1" x14ac:dyDescent="0.55000000000000004">
      <c r="B45" s="138"/>
      <c r="C45" s="88">
        <v>4</v>
      </c>
      <c r="D45" s="242"/>
      <c r="E45" s="43"/>
      <c r="F45" s="8"/>
      <c r="G45" s="8"/>
    </row>
    <row r="46" spans="1:7" ht="24" thickBot="1" x14ac:dyDescent="0.55000000000000004">
      <c r="B46" s="56"/>
      <c r="C46" s="57"/>
      <c r="D46" s="56"/>
      <c r="E46" s="82" t="s">
        <v>63</v>
      </c>
      <c r="F46" s="56"/>
      <c r="G46" s="187">
        <f>SUM(G3:G45)</f>
        <v>0</v>
      </c>
    </row>
    <row r="48" spans="1:7" ht="21.75" customHeight="1" x14ac:dyDescent="0.5">
      <c r="A48" s="169"/>
      <c r="B48" s="169"/>
      <c r="C48" s="169"/>
      <c r="D48" s="169" t="s">
        <v>211</v>
      </c>
    </row>
    <row r="49" spans="1:4" x14ac:dyDescent="0.5">
      <c r="A49" s="169"/>
      <c r="B49" s="169"/>
      <c r="C49" s="169"/>
      <c r="D49" s="169"/>
    </row>
  </sheetData>
  <sheetProtection password="EA71" sheet="1" formatCells="0" formatColumns="0" formatRows="0" insertColumns="0" insertRows="0" insertHyperlinks="0" deleteColumns="0" deleteRows="0" sort="0" autoFilter="0" pivotTables="0"/>
  <phoneticPr fontId="0" type="noConversion"/>
  <pageMargins left="0.78740157480314965" right="0.19685039370078741" top="0.39370078740157483" bottom="0.39370078740157483" header="0.19685039370078741" footer="0.19685039370078741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B1:K43"/>
  <sheetViews>
    <sheetView zoomScale="120" zoomScaleNormal="120" zoomScaleSheetLayoutView="85" workbookViewId="0">
      <selection activeCell="K4" sqref="K4:K28"/>
    </sheetView>
  </sheetViews>
  <sheetFormatPr defaultColWidth="9.140625" defaultRowHeight="21.75" x14ac:dyDescent="0.5"/>
  <cols>
    <col min="1" max="1" width="1.7109375" style="46" customWidth="1"/>
    <col min="2" max="2" width="5.5703125" style="46" customWidth="1"/>
    <col min="3" max="3" width="4.7109375" style="46" customWidth="1"/>
    <col min="4" max="6" width="15.7109375" style="46" customWidth="1"/>
    <col min="7" max="7" width="7.7109375" style="46" customWidth="1"/>
    <col min="8" max="8" width="20.7109375" style="46" customWidth="1"/>
    <col min="9" max="10" width="12.7109375" style="46" customWidth="1"/>
    <col min="11" max="11" width="13.7109375" style="46" customWidth="1"/>
    <col min="12" max="16384" width="9.140625" style="46"/>
  </cols>
  <sheetData>
    <row r="1" spans="2:11" ht="24" thickBot="1" x14ac:dyDescent="0.55000000000000004">
      <c r="B1" s="68" t="s">
        <v>150</v>
      </c>
      <c r="H1" s="34"/>
      <c r="K1" s="153" t="s">
        <v>104</v>
      </c>
    </row>
    <row r="2" spans="2:11" ht="22.5" thickBot="1" x14ac:dyDescent="0.55000000000000004">
      <c r="B2" s="366" t="s">
        <v>20</v>
      </c>
      <c r="C2" s="483"/>
      <c r="D2" s="483"/>
      <c r="E2" s="483"/>
      <c r="F2" s="483"/>
      <c r="G2" s="483"/>
      <c r="H2" s="484"/>
      <c r="I2" s="487" t="s">
        <v>21</v>
      </c>
      <c r="J2" s="488"/>
      <c r="K2" s="489"/>
    </row>
    <row r="3" spans="2:11" ht="22.5" thickBot="1" x14ac:dyDescent="0.55000000000000004">
      <c r="B3" s="367"/>
      <c r="C3" s="485"/>
      <c r="D3" s="485"/>
      <c r="E3" s="485"/>
      <c r="F3" s="485"/>
      <c r="G3" s="485"/>
      <c r="H3" s="486"/>
      <c r="I3" s="107" t="s">
        <v>148</v>
      </c>
      <c r="J3" s="108" t="s">
        <v>149</v>
      </c>
      <c r="K3" s="109" t="s">
        <v>15</v>
      </c>
    </row>
    <row r="4" spans="2:11" ht="21" customHeight="1" x14ac:dyDescent="0.5">
      <c r="B4" s="490" t="s">
        <v>153</v>
      </c>
      <c r="C4" s="491"/>
      <c r="D4" s="491"/>
      <c r="E4" s="491"/>
      <c r="F4" s="491"/>
      <c r="G4" s="491"/>
      <c r="H4" s="492"/>
      <c r="I4" s="3">
        <v>540</v>
      </c>
      <c r="J4" s="9"/>
      <c r="K4" s="111">
        <f>I4+J4</f>
        <v>540</v>
      </c>
    </row>
    <row r="5" spans="2:11" ht="21" customHeight="1" x14ac:dyDescent="0.5">
      <c r="B5" s="480"/>
      <c r="C5" s="481"/>
      <c r="D5" s="481"/>
      <c r="E5" s="481"/>
      <c r="F5" s="481"/>
      <c r="G5" s="481"/>
      <c r="H5" s="482"/>
      <c r="I5" s="5"/>
      <c r="J5" s="10"/>
      <c r="K5" s="112">
        <f t="shared" ref="K5:K28" si="0">I5+J5</f>
        <v>0</v>
      </c>
    </row>
    <row r="6" spans="2:11" ht="21" customHeight="1" x14ac:dyDescent="0.5">
      <c r="B6" s="480"/>
      <c r="C6" s="481"/>
      <c r="D6" s="481"/>
      <c r="E6" s="481"/>
      <c r="F6" s="481"/>
      <c r="G6" s="481"/>
      <c r="H6" s="482"/>
      <c r="I6" s="5"/>
      <c r="J6" s="10"/>
      <c r="K6" s="112">
        <f t="shared" si="0"/>
        <v>0</v>
      </c>
    </row>
    <row r="7" spans="2:11" ht="21" customHeight="1" x14ac:dyDescent="0.5">
      <c r="B7" s="480"/>
      <c r="C7" s="481"/>
      <c r="D7" s="481"/>
      <c r="E7" s="481"/>
      <c r="F7" s="481"/>
      <c r="G7" s="481"/>
      <c r="H7" s="482"/>
      <c r="I7" s="5"/>
      <c r="J7" s="10"/>
      <c r="K7" s="112">
        <f t="shared" si="0"/>
        <v>0</v>
      </c>
    </row>
    <row r="8" spans="2:11" ht="21" customHeight="1" x14ac:dyDescent="0.5">
      <c r="B8" s="480"/>
      <c r="C8" s="481"/>
      <c r="D8" s="481"/>
      <c r="E8" s="481"/>
      <c r="F8" s="481"/>
      <c r="G8" s="481"/>
      <c r="H8" s="482"/>
      <c r="I8" s="5"/>
      <c r="J8" s="10"/>
      <c r="K8" s="112">
        <f t="shared" si="0"/>
        <v>0</v>
      </c>
    </row>
    <row r="9" spans="2:11" ht="21" customHeight="1" x14ac:dyDescent="0.5">
      <c r="B9" s="480"/>
      <c r="C9" s="481"/>
      <c r="D9" s="481"/>
      <c r="E9" s="481"/>
      <c r="F9" s="481"/>
      <c r="G9" s="481"/>
      <c r="H9" s="482"/>
      <c r="I9" s="5"/>
      <c r="J9" s="10"/>
      <c r="K9" s="112">
        <f t="shared" si="0"/>
        <v>0</v>
      </c>
    </row>
    <row r="10" spans="2:11" ht="21" customHeight="1" x14ac:dyDescent="0.5">
      <c r="B10" s="496"/>
      <c r="C10" s="497"/>
      <c r="D10" s="497"/>
      <c r="E10" s="497"/>
      <c r="F10" s="497"/>
      <c r="G10" s="497"/>
      <c r="H10" s="498"/>
      <c r="I10" s="5"/>
      <c r="J10" s="10"/>
      <c r="K10" s="112">
        <f t="shared" si="0"/>
        <v>0</v>
      </c>
    </row>
    <row r="11" spans="2:11" ht="21" customHeight="1" x14ac:dyDescent="0.5">
      <c r="B11" s="496"/>
      <c r="C11" s="497"/>
      <c r="D11" s="497"/>
      <c r="E11" s="497"/>
      <c r="F11" s="497"/>
      <c r="G11" s="497"/>
      <c r="H11" s="498"/>
      <c r="I11" s="5"/>
      <c r="J11" s="10"/>
      <c r="K11" s="112">
        <f t="shared" si="0"/>
        <v>0</v>
      </c>
    </row>
    <row r="12" spans="2:11" ht="21" customHeight="1" x14ac:dyDescent="0.5">
      <c r="B12" s="496"/>
      <c r="C12" s="497"/>
      <c r="D12" s="497"/>
      <c r="E12" s="497"/>
      <c r="F12" s="497"/>
      <c r="G12" s="497"/>
      <c r="H12" s="498"/>
      <c r="I12" s="5"/>
      <c r="J12" s="10"/>
      <c r="K12" s="112">
        <f t="shared" si="0"/>
        <v>0</v>
      </c>
    </row>
    <row r="13" spans="2:11" ht="21" customHeight="1" x14ac:dyDescent="0.5">
      <c r="B13" s="496"/>
      <c r="C13" s="497"/>
      <c r="D13" s="497"/>
      <c r="E13" s="497"/>
      <c r="F13" s="497"/>
      <c r="G13" s="497"/>
      <c r="H13" s="498"/>
      <c r="I13" s="5"/>
      <c r="J13" s="10"/>
      <c r="K13" s="112">
        <f t="shared" si="0"/>
        <v>0</v>
      </c>
    </row>
    <row r="14" spans="2:11" ht="21" customHeight="1" x14ac:dyDescent="0.5">
      <c r="B14" s="496"/>
      <c r="C14" s="497"/>
      <c r="D14" s="497"/>
      <c r="E14" s="497"/>
      <c r="F14" s="497"/>
      <c r="G14" s="497"/>
      <c r="H14" s="498"/>
      <c r="I14" s="5"/>
      <c r="J14" s="10"/>
      <c r="K14" s="112">
        <f t="shared" si="0"/>
        <v>0</v>
      </c>
    </row>
    <row r="15" spans="2:11" ht="21" customHeight="1" x14ac:dyDescent="0.5">
      <c r="B15" s="480"/>
      <c r="C15" s="481"/>
      <c r="D15" s="481"/>
      <c r="E15" s="481"/>
      <c r="F15" s="481"/>
      <c r="G15" s="481"/>
      <c r="H15" s="482"/>
      <c r="I15" s="5"/>
      <c r="J15" s="10"/>
      <c r="K15" s="112">
        <f t="shared" si="0"/>
        <v>0</v>
      </c>
    </row>
    <row r="16" spans="2:11" ht="21" customHeight="1" x14ac:dyDescent="0.5">
      <c r="B16" s="496"/>
      <c r="C16" s="497"/>
      <c r="D16" s="497"/>
      <c r="E16" s="497"/>
      <c r="F16" s="497"/>
      <c r="G16" s="497"/>
      <c r="H16" s="498"/>
      <c r="I16" s="5"/>
      <c r="J16" s="10"/>
      <c r="K16" s="112">
        <f t="shared" si="0"/>
        <v>0</v>
      </c>
    </row>
    <row r="17" spans="2:11" ht="21" customHeight="1" x14ac:dyDescent="0.5">
      <c r="B17" s="496"/>
      <c r="C17" s="497"/>
      <c r="D17" s="497"/>
      <c r="E17" s="497"/>
      <c r="F17" s="497"/>
      <c r="G17" s="497"/>
      <c r="H17" s="498"/>
      <c r="I17" s="5"/>
      <c r="J17" s="10"/>
      <c r="K17" s="112">
        <f t="shared" si="0"/>
        <v>0</v>
      </c>
    </row>
    <row r="18" spans="2:11" ht="21" customHeight="1" x14ac:dyDescent="0.5">
      <c r="B18" s="496"/>
      <c r="C18" s="497"/>
      <c r="D18" s="497"/>
      <c r="E18" s="497"/>
      <c r="F18" s="497"/>
      <c r="G18" s="497"/>
      <c r="H18" s="498"/>
      <c r="I18" s="5"/>
      <c r="J18" s="10"/>
      <c r="K18" s="112">
        <f t="shared" si="0"/>
        <v>0</v>
      </c>
    </row>
    <row r="19" spans="2:11" ht="21" customHeight="1" x14ac:dyDescent="0.5">
      <c r="B19" s="480"/>
      <c r="C19" s="481"/>
      <c r="D19" s="481"/>
      <c r="E19" s="481"/>
      <c r="F19" s="481"/>
      <c r="G19" s="481"/>
      <c r="H19" s="482"/>
      <c r="I19" s="5"/>
      <c r="J19" s="10"/>
      <c r="K19" s="112">
        <f t="shared" si="0"/>
        <v>0</v>
      </c>
    </row>
    <row r="20" spans="2:11" ht="21" customHeight="1" x14ac:dyDescent="0.5">
      <c r="B20" s="480"/>
      <c r="C20" s="481"/>
      <c r="D20" s="481"/>
      <c r="E20" s="481"/>
      <c r="F20" s="481"/>
      <c r="G20" s="481"/>
      <c r="H20" s="482"/>
      <c r="I20" s="5"/>
      <c r="J20" s="10"/>
      <c r="K20" s="112">
        <f t="shared" si="0"/>
        <v>0</v>
      </c>
    </row>
    <row r="21" spans="2:11" ht="21" customHeight="1" x14ac:dyDescent="0.5">
      <c r="B21" s="480"/>
      <c r="C21" s="481"/>
      <c r="D21" s="481"/>
      <c r="E21" s="481"/>
      <c r="F21" s="481"/>
      <c r="G21" s="481"/>
      <c r="H21" s="482"/>
      <c r="I21" s="5"/>
      <c r="J21" s="10"/>
      <c r="K21" s="112">
        <f t="shared" si="0"/>
        <v>0</v>
      </c>
    </row>
    <row r="22" spans="2:11" ht="21" customHeight="1" x14ac:dyDescent="0.5">
      <c r="B22" s="480"/>
      <c r="C22" s="481"/>
      <c r="D22" s="481"/>
      <c r="E22" s="481"/>
      <c r="F22" s="481"/>
      <c r="G22" s="481"/>
      <c r="H22" s="482"/>
      <c r="I22" s="5"/>
      <c r="J22" s="10"/>
      <c r="K22" s="112">
        <f t="shared" si="0"/>
        <v>0</v>
      </c>
    </row>
    <row r="23" spans="2:11" ht="21" customHeight="1" x14ac:dyDescent="0.5">
      <c r="B23" s="496"/>
      <c r="C23" s="497"/>
      <c r="D23" s="497"/>
      <c r="E23" s="497"/>
      <c r="F23" s="497"/>
      <c r="G23" s="497"/>
      <c r="H23" s="498"/>
      <c r="I23" s="5"/>
      <c r="J23" s="10"/>
      <c r="K23" s="112">
        <f t="shared" si="0"/>
        <v>0</v>
      </c>
    </row>
    <row r="24" spans="2:11" ht="21" customHeight="1" x14ac:dyDescent="0.5">
      <c r="B24" s="496"/>
      <c r="C24" s="497"/>
      <c r="D24" s="497"/>
      <c r="E24" s="497"/>
      <c r="F24" s="497"/>
      <c r="G24" s="497"/>
      <c r="H24" s="498"/>
      <c r="I24" s="5"/>
      <c r="J24" s="10"/>
      <c r="K24" s="112">
        <f t="shared" si="0"/>
        <v>0</v>
      </c>
    </row>
    <row r="25" spans="2:11" ht="21" customHeight="1" x14ac:dyDescent="0.5">
      <c r="B25" s="480"/>
      <c r="C25" s="481"/>
      <c r="D25" s="481"/>
      <c r="E25" s="481"/>
      <c r="F25" s="481"/>
      <c r="G25" s="481"/>
      <c r="H25" s="482"/>
      <c r="I25" s="5"/>
      <c r="J25" s="10"/>
      <c r="K25" s="112">
        <f t="shared" si="0"/>
        <v>0</v>
      </c>
    </row>
    <row r="26" spans="2:11" ht="21" customHeight="1" x14ac:dyDescent="0.5">
      <c r="B26" s="480"/>
      <c r="C26" s="481"/>
      <c r="D26" s="481"/>
      <c r="E26" s="481"/>
      <c r="F26" s="481"/>
      <c r="G26" s="481"/>
      <c r="H26" s="482"/>
      <c r="I26" s="5"/>
      <c r="J26" s="10"/>
      <c r="K26" s="112">
        <f t="shared" si="0"/>
        <v>0</v>
      </c>
    </row>
    <row r="27" spans="2:11" ht="21" customHeight="1" x14ac:dyDescent="0.5">
      <c r="B27" s="480"/>
      <c r="C27" s="481"/>
      <c r="D27" s="481"/>
      <c r="E27" s="481"/>
      <c r="F27" s="481"/>
      <c r="G27" s="481"/>
      <c r="H27" s="482"/>
      <c r="I27" s="5"/>
      <c r="J27" s="10"/>
      <c r="K27" s="112">
        <f t="shared" si="0"/>
        <v>0</v>
      </c>
    </row>
    <row r="28" spans="2:11" ht="21" customHeight="1" thickBot="1" x14ac:dyDescent="0.55000000000000004">
      <c r="B28" s="493"/>
      <c r="C28" s="494"/>
      <c r="D28" s="494"/>
      <c r="E28" s="494"/>
      <c r="F28" s="494"/>
      <c r="G28" s="494"/>
      <c r="H28" s="495"/>
      <c r="I28" s="7"/>
      <c r="J28" s="11"/>
      <c r="K28" s="113">
        <f t="shared" si="0"/>
        <v>0</v>
      </c>
    </row>
    <row r="29" spans="2:11" ht="24" thickBot="1" x14ac:dyDescent="0.55000000000000004">
      <c r="B29" s="90"/>
      <c r="C29" s="90"/>
      <c r="D29" s="90"/>
      <c r="F29" s="211" t="s">
        <v>22</v>
      </c>
      <c r="G29" s="110"/>
      <c r="H29" s="106"/>
      <c r="I29" s="208">
        <f>SUM(I4:I28)</f>
        <v>540</v>
      </c>
      <c r="J29" s="209">
        <f>SUM(J4:J28)</f>
        <v>0</v>
      </c>
      <c r="K29" s="210">
        <f>SUM(K4:K28)</f>
        <v>540</v>
      </c>
    </row>
    <row r="30" spans="2:11" ht="24" x14ac:dyDescent="0.55000000000000004">
      <c r="C30" s="49" t="s">
        <v>39</v>
      </c>
      <c r="E30" s="36"/>
      <c r="F30" s="36"/>
      <c r="G30" s="36"/>
      <c r="H30" s="36"/>
      <c r="I30" s="36"/>
      <c r="J30" s="36"/>
    </row>
    <row r="31" spans="2:11" x14ac:dyDescent="0.5">
      <c r="B31" s="189"/>
      <c r="C31" s="190"/>
      <c r="D31" s="190"/>
      <c r="E31" s="191" t="s">
        <v>40</v>
      </c>
      <c r="F31" s="190"/>
      <c r="G31" s="192"/>
      <c r="H31" s="499" t="s">
        <v>41</v>
      </c>
      <c r="I31" s="500"/>
      <c r="J31" s="500"/>
      <c r="K31" s="501"/>
    </row>
    <row r="32" spans="2:11" x14ac:dyDescent="0.5">
      <c r="B32" s="193" t="s">
        <v>187</v>
      </c>
      <c r="C32" s="194"/>
      <c r="D32" s="194"/>
      <c r="E32" s="194"/>
      <c r="F32" s="194"/>
      <c r="G32" s="196"/>
      <c r="H32" s="195"/>
      <c r="I32" s="194"/>
      <c r="J32" s="194"/>
      <c r="K32" s="196"/>
    </row>
    <row r="33" spans="2:11" x14ac:dyDescent="0.5">
      <c r="B33" s="290"/>
      <c r="C33" s="198"/>
      <c r="D33" s="198" t="s">
        <v>169</v>
      </c>
      <c r="E33" s="198"/>
      <c r="F33" s="198"/>
      <c r="G33" s="201"/>
      <c r="H33" s="200" t="s">
        <v>171</v>
      </c>
      <c r="I33" s="198"/>
      <c r="J33" s="198"/>
      <c r="K33" s="201"/>
    </row>
    <row r="34" spans="2:11" x14ac:dyDescent="0.5">
      <c r="B34" s="197"/>
      <c r="C34" s="198"/>
      <c r="D34" s="199" t="s">
        <v>170</v>
      </c>
      <c r="E34" s="198"/>
      <c r="F34" s="198"/>
      <c r="G34" s="201"/>
      <c r="H34" s="200" t="s">
        <v>172</v>
      </c>
      <c r="I34" s="56"/>
      <c r="J34" s="198"/>
      <c r="K34" s="201"/>
    </row>
    <row r="35" spans="2:11" x14ac:dyDescent="0.5">
      <c r="B35" s="197"/>
      <c r="C35" s="198"/>
      <c r="D35" s="199" t="s">
        <v>173</v>
      </c>
      <c r="E35" s="198"/>
      <c r="F35" s="198"/>
      <c r="G35" s="201"/>
      <c r="H35" s="200" t="s">
        <v>174</v>
      </c>
      <c r="I35" s="56"/>
      <c r="J35" s="198"/>
      <c r="K35" s="201"/>
    </row>
    <row r="36" spans="2:11" x14ac:dyDescent="0.5">
      <c r="B36" s="197"/>
      <c r="C36" s="198"/>
      <c r="D36" s="199" t="s">
        <v>175</v>
      </c>
      <c r="E36" s="198"/>
      <c r="F36" s="198"/>
      <c r="G36" s="201"/>
      <c r="H36" s="200" t="s">
        <v>176</v>
      </c>
      <c r="I36" s="56"/>
      <c r="J36" s="198"/>
      <c r="K36" s="201"/>
    </row>
    <row r="37" spans="2:11" x14ac:dyDescent="0.5">
      <c r="B37" s="197"/>
      <c r="C37" s="198"/>
      <c r="D37" s="199" t="s">
        <v>178</v>
      </c>
      <c r="E37" s="198"/>
      <c r="F37" s="198"/>
      <c r="G37" s="201"/>
      <c r="H37" s="200" t="s">
        <v>177</v>
      </c>
      <c r="I37" s="56"/>
      <c r="J37" s="198"/>
      <c r="K37" s="201"/>
    </row>
    <row r="38" spans="2:11" x14ac:dyDescent="0.5">
      <c r="B38" s="197"/>
      <c r="C38" s="198"/>
      <c r="D38" s="199" t="s">
        <v>179</v>
      </c>
      <c r="E38" s="198"/>
      <c r="F38" s="198"/>
      <c r="G38" s="201"/>
      <c r="H38" s="200" t="s">
        <v>182</v>
      </c>
      <c r="I38" s="56"/>
      <c r="J38" s="198"/>
      <c r="K38" s="201"/>
    </row>
    <row r="39" spans="2:11" x14ac:dyDescent="0.5">
      <c r="B39" s="197"/>
      <c r="C39" s="198"/>
      <c r="D39" s="199" t="s">
        <v>180</v>
      </c>
      <c r="E39" s="198"/>
      <c r="F39" s="198"/>
      <c r="G39" s="201"/>
      <c r="H39" s="200" t="s">
        <v>181</v>
      </c>
      <c r="I39" s="56"/>
      <c r="J39" s="198"/>
      <c r="K39" s="201"/>
    </row>
    <row r="40" spans="2:11" x14ac:dyDescent="0.5">
      <c r="B40" s="197"/>
      <c r="C40" s="198"/>
      <c r="D40" s="199" t="s">
        <v>183</v>
      </c>
      <c r="E40" s="198"/>
      <c r="F40" s="198"/>
      <c r="G40" s="201"/>
      <c r="H40" s="200" t="s">
        <v>184</v>
      </c>
      <c r="I40" s="56"/>
      <c r="J40" s="198"/>
      <c r="K40" s="201"/>
    </row>
    <row r="41" spans="2:11" x14ac:dyDescent="0.5">
      <c r="B41" s="197"/>
      <c r="C41" s="198"/>
      <c r="D41" s="199" t="s">
        <v>185</v>
      </c>
      <c r="E41" s="198"/>
      <c r="F41" s="198"/>
      <c r="G41" s="201"/>
      <c r="H41" s="200" t="s">
        <v>186</v>
      </c>
      <c r="I41" s="56"/>
      <c r="J41" s="198"/>
      <c r="K41" s="201"/>
    </row>
    <row r="42" spans="2:11" x14ac:dyDescent="0.5">
      <c r="B42" s="197"/>
      <c r="C42" s="198"/>
      <c r="D42" s="199"/>
      <c r="E42" s="198"/>
      <c r="F42" s="198"/>
      <c r="G42" s="201"/>
      <c r="H42" s="200"/>
      <c r="I42" s="56"/>
      <c r="J42" s="198"/>
      <c r="K42" s="201"/>
    </row>
    <row r="43" spans="2:11" x14ac:dyDescent="0.5">
      <c r="B43" s="202"/>
      <c r="C43" s="203"/>
      <c r="D43" s="204"/>
      <c r="E43" s="203"/>
      <c r="F43" s="203"/>
      <c r="G43" s="206"/>
      <c r="H43" s="205"/>
      <c r="I43" s="207"/>
      <c r="J43" s="203"/>
      <c r="K43" s="206"/>
    </row>
  </sheetData>
  <sheetProtection password="EA71" sheet="1" formatCells="0" formatColumns="0" formatRows="0" insertColumns="0" insertRows="0" insertHyperlinks="0" deleteColumns="0" deleteRows="0" sort="0" autoFilter="0" pivotTables="0"/>
  <mergeCells count="28">
    <mergeCell ref="B20:H20"/>
    <mergeCell ref="H31:K31"/>
    <mergeCell ref="B10:H10"/>
    <mergeCell ref="B11:H11"/>
    <mergeCell ref="B12:H12"/>
    <mergeCell ref="B13:H13"/>
    <mergeCell ref="B14:H14"/>
    <mergeCell ref="I2:K2"/>
    <mergeCell ref="B4:H4"/>
    <mergeCell ref="B5:H5"/>
    <mergeCell ref="B28:H28"/>
    <mergeCell ref="B21:H21"/>
    <mergeCell ref="B22:H22"/>
    <mergeCell ref="B25:H25"/>
    <mergeCell ref="B26:H26"/>
    <mergeCell ref="B16:H16"/>
    <mergeCell ref="B17:H17"/>
    <mergeCell ref="B18:H18"/>
    <mergeCell ref="B24:H24"/>
    <mergeCell ref="B23:H23"/>
    <mergeCell ref="B15:H15"/>
    <mergeCell ref="B19:H19"/>
    <mergeCell ref="B27:H27"/>
    <mergeCell ref="B6:H6"/>
    <mergeCell ref="B7:H7"/>
    <mergeCell ref="B8:H8"/>
    <mergeCell ref="B9:H9"/>
    <mergeCell ref="B2:H3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H74"/>
  <sheetViews>
    <sheetView zoomScaleNormal="85" zoomScaleSheetLayoutView="100" workbookViewId="0">
      <selection activeCell="E8" sqref="E8"/>
    </sheetView>
  </sheetViews>
  <sheetFormatPr defaultColWidth="9.140625" defaultRowHeight="21.75" x14ac:dyDescent="0.5"/>
  <cols>
    <col min="1" max="1" width="1.7109375" style="46" customWidth="1"/>
    <col min="2" max="2" width="5.5703125" style="46" customWidth="1"/>
    <col min="3" max="3" width="58.42578125" style="46" customWidth="1"/>
    <col min="4" max="4" width="14.140625" style="46" customWidth="1"/>
    <col min="5" max="5" width="13.7109375" style="46" customWidth="1"/>
    <col min="6" max="6" width="14.140625" style="46" customWidth="1"/>
    <col min="7" max="8" width="10.7109375" style="46" customWidth="1"/>
    <col min="9" max="16384" width="9.140625" style="46"/>
  </cols>
  <sheetData>
    <row r="1" spans="2:8" ht="23.25" x14ac:dyDescent="0.5">
      <c r="B1" s="68" t="s">
        <v>114</v>
      </c>
      <c r="H1" s="105" t="s">
        <v>57</v>
      </c>
    </row>
    <row r="2" spans="2:8" ht="22.5" thickBot="1" x14ac:dyDescent="0.55000000000000004">
      <c r="B2" s="34"/>
      <c r="F2" s="56"/>
    </row>
    <row r="3" spans="2:8" ht="24" thickBot="1" x14ac:dyDescent="0.55000000000000004">
      <c r="B3" s="427" t="s">
        <v>23</v>
      </c>
      <c r="C3" s="428"/>
      <c r="D3" s="429"/>
      <c r="E3" s="517" t="s">
        <v>21</v>
      </c>
      <c r="F3" s="518"/>
      <c r="G3" s="518"/>
      <c r="H3" s="519"/>
    </row>
    <row r="4" spans="2:8" ht="24" thickBot="1" x14ac:dyDescent="0.55000000000000004">
      <c r="B4" s="521"/>
      <c r="C4" s="522"/>
      <c r="D4" s="523"/>
      <c r="E4" s="515" t="s">
        <v>26</v>
      </c>
      <c r="F4" s="516"/>
      <c r="G4" s="71" t="s">
        <v>24</v>
      </c>
      <c r="H4" s="429" t="s">
        <v>15</v>
      </c>
    </row>
    <row r="5" spans="2:8" ht="24" thickBot="1" x14ac:dyDescent="0.55000000000000004">
      <c r="B5" s="430"/>
      <c r="C5" s="431"/>
      <c r="D5" s="432"/>
      <c r="E5" s="114" t="s">
        <v>148</v>
      </c>
      <c r="F5" s="115" t="s">
        <v>149</v>
      </c>
      <c r="G5" s="74" t="s">
        <v>25</v>
      </c>
      <c r="H5" s="432"/>
    </row>
    <row r="6" spans="2:8" ht="21" customHeight="1" x14ac:dyDescent="0.5">
      <c r="B6" s="117" t="s">
        <v>34</v>
      </c>
      <c r="D6" s="117"/>
      <c r="E6" s="118"/>
      <c r="F6" s="9"/>
      <c r="G6" s="4"/>
      <c r="H6" s="119"/>
    </row>
    <row r="7" spans="2:8" ht="21" customHeight="1" x14ac:dyDescent="0.5">
      <c r="B7" s="120">
        <v>1</v>
      </c>
      <c r="C7" s="520" t="s">
        <v>153</v>
      </c>
      <c r="D7" s="510"/>
      <c r="E7" s="12">
        <v>20</v>
      </c>
      <c r="F7" s="10"/>
      <c r="G7" s="6"/>
      <c r="H7" s="121">
        <f>SUM(E7:G7)</f>
        <v>20</v>
      </c>
    </row>
    <row r="8" spans="2:8" ht="21" customHeight="1" x14ac:dyDescent="0.5">
      <c r="B8" s="120">
        <v>2</v>
      </c>
      <c r="C8" s="520"/>
      <c r="D8" s="510"/>
      <c r="E8" s="12"/>
      <c r="F8" s="10"/>
      <c r="G8" s="6"/>
      <c r="H8" s="121">
        <f t="shared" ref="H8:H27" si="0">SUM(E8:G8)</f>
        <v>0</v>
      </c>
    </row>
    <row r="9" spans="2:8" ht="21" customHeight="1" x14ac:dyDescent="0.5">
      <c r="B9" s="120">
        <v>3</v>
      </c>
      <c r="C9" s="509"/>
      <c r="D9" s="510"/>
      <c r="E9" s="12"/>
      <c r="F9" s="10"/>
      <c r="G9" s="6"/>
      <c r="H9" s="121">
        <f t="shared" si="0"/>
        <v>0</v>
      </c>
    </row>
    <row r="10" spans="2:8" ht="21" customHeight="1" x14ac:dyDescent="0.5">
      <c r="B10" s="120">
        <v>4</v>
      </c>
      <c r="C10" s="509"/>
      <c r="D10" s="510"/>
      <c r="E10" s="12"/>
      <c r="F10" s="10"/>
      <c r="G10" s="6"/>
      <c r="H10" s="121">
        <f t="shared" si="0"/>
        <v>0</v>
      </c>
    </row>
    <row r="11" spans="2:8" ht="21" customHeight="1" x14ac:dyDescent="0.5">
      <c r="B11" s="120">
        <v>5</v>
      </c>
      <c r="C11" s="509"/>
      <c r="D11" s="510"/>
      <c r="E11" s="12"/>
      <c r="F11" s="10"/>
      <c r="G11" s="6"/>
      <c r="H11" s="121">
        <f t="shared" si="0"/>
        <v>0</v>
      </c>
    </row>
    <row r="12" spans="2:8" ht="21" customHeight="1" x14ac:dyDescent="0.5">
      <c r="B12" s="120">
        <v>6</v>
      </c>
      <c r="C12" s="509"/>
      <c r="D12" s="510"/>
      <c r="E12" s="12"/>
      <c r="F12" s="10"/>
      <c r="G12" s="6"/>
      <c r="H12" s="121">
        <f t="shared" si="0"/>
        <v>0</v>
      </c>
    </row>
    <row r="13" spans="2:8" ht="21" customHeight="1" x14ac:dyDescent="0.5">
      <c r="B13" s="120">
        <v>7</v>
      </c>
      <c r="C13" s="509"/>
      <c r="D13" s="510"/>
      <c r="E13" s="12"/>
      <c r="F13" s="10"/>
      <c r="G13" s="6"/>
      <c r="H13" s="121">
        <f t="shared" si="0"/>
        <v>0</v>
      </c>
    </row>
    <row r="14" spans="2:8" ht="21" customHeight="1" x14ac:dyDescent="0.5">
      <c r="B14" s="120">
        <v>8</v>
      </c>
      <c r="C14" s="509"/>
      <c r="D14" s="510"/>
      <c r="E14" s="12"/>
      <c r="F14" s="10"/>
      <c r="G14" s="6"/>
      <c r="H14" s="121">
        <f t="shared" si="0"/>
        <v>0</v>
      </c>
    </row>
    <row r="15" spans="2:8" ht="21" customHeight="1" x14ac:dyDescent="0.5">
      <c r="B15" s="120">
        <v>9</v>
      </c>
      <c r="C15" s="509"/>
      <c r="D15" s="510"/>
      <c r="E15" s="12"/>
      <c r="F15" s="10"/>
      <c r="G15" s="6"/>
      <c r="H15" s="121">
        <f t="shared" si="0"/>
        <v>0</v>
      </c>
    </row>
    <row r="16" spans="2:8" ht="21" customHeight="1" x14ac:dyDescent="0.5">
      <c r="B16" s="120">
        <v>10</v>
      </c>
      <c r="C16" s="509"/>
      <c r="D16" s="510"/>
      <c r="E16" s="12"/>
      <c r="F16" s="10"/>
      <c r="G16" s="6"/>
      <c r="H16" s="121">
        <f t="shared" si="0"/>
        <v>0</v>
      </c>
    </row>
    <row r="17" spans="2:8" ht="21" customHeight="1" x14ac:dyDescent="0.5">
      <c r="B17" s="120">
        <v>11</v>
      </c>
      <c r="C17" s="509"/>
      <c r="D17" s="510"/>
      <c r="E17" s="12"/>
      <c r="F17" s="10"/>
      <c r="G17" s="6"/>
      <c r="H17" s="121">
        <f t="shared" si="0"/>
        <v>0</v>
      </c>
    </row>
    <row r="18" spans="2:8" ht="21" customHeight="1" x14ac:dyDescent="0.5">
      <c r="B18" s="120">
        <v>12</v>
      </c>
      <c r="C18" s="509"/>
      <c r="D18" s="510"/>
      <c r="E18" s="12"/>
      <c r="F18" s="10"/>
      <c r="G18" s="6"/>
      <c r="H18" s="121">
        <f t="shared" si="0"/>
        <v>0</v>
      </c>
    </row>
    <row r="19" spans="2:8" ht="21" customHeight="1" x14ac:dyDescent="0.5">
      <c r="B19" s="120">
        <v>13</v>
      </c>
      <c r="C19" s="509"/>
      <c r="D19" s="510"/>
      <c r="E19" s="12"/>
      <c r="F19" s="10"/>
      <c r="G19" s="6"/>
      <c r="H19" s="121">
        <f t="shared" si="0"/>
        <v>0</v>
      </c>
    </row>
    <row r="20" spans="2:8" ht="21" customHeight="1" x14ac:dyDescent="0.5">
      <c r="B20" s="120">
        <v>14</v>
      </c>
      <c r="C20" s="509"/>
      <c r="D20" s="510"/>
      <c r="E20" s="12"/>
      <c r="F20" s="10"/>
      <c r="G20" s="6"/>
      <c r="H20" s="121">
        <f t="shared" si="0"/>
        <v>0</v>
      </c>
    </row>
    <row r="21" spans="2:8" ht="21" customHeight="1" x14ac:dyDescent="0.5">
      <c r="B21" s="120">
        <v>15</v>
      </c>
      <c r="C21" s="509"/>
      <c r="D21" s="510"/>
      <c r="E21" s="12"/>
      <c r="F21" s="10"/>
      <c r="G21" s="6"/>
      <c r="H21" s="121">
        <f t="shared" si="0"/>
        <v>0</v>
      </c>
    </row>
    <row r="22" spans="2:8" ht="21" customHeight="1" x14ac:dyDescent="0.5">
      <c r="B22" s="120">
        <v>16</v>
      </c>
      <c r="C22" s="509"/>
      <c r="D22" s="510"/>
      <c r="E22" s="12"/>
      <c r="F22" s="10"/>
      <c r="G22" s="6"/>
      <c r="H22" s="121">
        <f t="shared" si="0"/>
        <v>0</v>
      </c>
    </row>
    <row r="23" spans="2:8" ht="21" customHeight="1" x14ac:dyDescent="0.5">
      <c r="B23" s="120">
        <v>17</v>
      </c>
      <c r="C23" s="509"/>
      <c r="D23" s="510"/>
      <c r="E23" s="12"/>
      <c r="F23" s="10"/>
      <c r="G23" s="6"/>
      <c r="H23" s="121">
        <f t="shared" si="0"/>
        <v>0</v>
      </c>
    </row>
    <row r="24" spans="2:8" ht="21" customHeight="1" x14ac:dyDescent="0.5">
      <c r="B24" s="120">
        <v>18</v>
      </c>
      <c r="C24" s="509"/>
      <c r="D24" s="510"/>
      <c r="E24" s="12"/>
      <c r="F24" s="10"/>
      <c r="G24" s="6"/>
      <c r="H24" s="121">
        <f t="shared" si="0"/>
        <v>0</v>
      </c>
    </row>
    <row r="25" spans="2:8" ht="21" customHeight="1" x14ac:dyDescent="0.5">
      <c r="B25" s="120">
        <v>19</v>
      </c>
      <c r="C25" s="509"/>
      <c r="D25" s="510"/>
      <c r="E25" s="12"/>
      <c r="F25" s="10"/>
      <c r="G25" s="6"/>
      <c r="H25" s="121">
        <f t="shared" si="0"/>
        <v>0</v>
      </c>
    </row>
    <row r="26" spans="2:8" ht="21" customHeight="1" x14ac:dyDescent="0.5">
      <c r="B26" s="120">
        <v>20</v>
      </c>
      <c r="C26" s="509"/>
      <c r="D26" s="510"/>
      <c r="E26" s="12"/>
      <c r="F26" s="10"/>
      <c r="G26" s="6"/>
      <c r="H26" s="121">
        <f t="shared" si="0"/>
        <v>0</v>
      </c>
    </row>
    <row r="27" spans="2:8" ht="21" customHeight="1" x14ac:dyDescent="0.5">
      <c r="B27" s="120">
        <v>21</v>
      </c>
      <c r="C27" s="509"/>
      <c r="D27" s="510"/>
      <c r="E27" s="12"/>
      <c r="F27" s="10"/>
      <c r="G27" s="6"/>
      <c r="H27" s="121">
        <f t="shared" si="0"/>
        <v>0</v>
      </c>
    </row>
    <row r="28" spans="2:8" ht="21" customHeight="1" x14ac:dyDescent="0.5">
      <c r="B28" s="120">
        <v>22</v>
      </c>
      <c r="C28" s="509"/>
      <c r="D28" s="510"/>
      <c r="E28" s="12"/>
      <c r="F28" s="10"/>
      <c r="G28" s="6"/>
      <c r="H28" s="121">
        <f t="shared" ref="H28:H60" si="1">SUM(E28:G28)</f>
        <v>0</v>
      </c>
    </row>
    <row r="29" spans="2:8" ht="21" customHeight="1" x14ac:dyDescent="0.5">
      <c r="B29" s="120">
        <v>23</v>
      </c>
      <c r="C29" s="509"/>
      <c r="D29" s="510"/>
      <c r="E29" s="12"/>
      <c r="F29" s="10"/>
      <c r="G29" s="6"/>
      <c r="H29" s="121">
        <f t="shared" si="1"/>
        <v>0</v>
      </c>
    </row>
    <row r="30" spans="2:8" ht="21" customHeight="1" x14ac:dyDescent="0.5">
      <c r="B30" s="120">
        <v>24</v>
      </c>
      <c r="C30" s="509"/>
      <c r="D30" s="510"/>
      <c r="E30" s="12"/>
      <c r="F30" s="10"/>
      <c r="G30" s="6"/>
      <c r="H30" s="121">
        <f t="shared" si="1"/>
        <v>0</v>
      </c>
    </row>
    <row r="31" spans="2:8" ht="21" customHeight="1" x14ac:dyDescent="0.5">
      <c r="B31" s="120">
        <v>25</v>
      </c>
      <c r="C31" s="509"/>
      <c r="D31" s="510"/>
      <c r="E31" s="12"/>
      <c r="F31" s="10"/>
      <c r="G31" s="6"/>
      <c r="H31" s="121">
        <f t="shared" si="1"/>
        <v>0</v>
      </c>
    </row>
    <row r="32" spans="2:8" ht="21" customHeight="1" x14ac:dyDescent="0.5">
      <c r="B32" s="120">
        <v>26</v>
      </c>
      <c r="C32" s="509"/>
      <c r="D32" s="510"/>
      <c r="E32" s="12"/>
      <c r="F32" s="10"/>
      <c r="G32" s="6"/>
      <c r="H32" s="121">
        <f t="shared" si="1"/>
        <v>0</v>
      </c>
    </row>
    <row r="33" spans="2:8" ht="21" customHeight="1" x14ac:dyDescent="0.5">
      <c r="B33" s="120">
        <v>27</v>
      </c>
      <c r="C33" s="509"/>
      <c r="D33" s="510"/>
      <c r="E33" s="12"/>
      <c r="F33" s="10"/>
      <c r="G33" s="6"/>
      <c r="H33" s="121">
        <f t="shared" si="1"/>
        <v>0</v>
      </c>
    </row>
    <row r="34" spans="2:8" ht="21" customHeight="1" x14ac:dyDescent="0.5">
      <c r="B34" s="120">
        <v>28</v>
      </c>
      <c r="C34" s="509"/>
      <c r="D34" s="510"/>
      <c r="E34" s="12"/>
      <c r="F34" s="10"/>
      <c r="G34" s="6"/>
      <c r="H34" s="121">
        <f t="shared" si="1"/>
        <v>0</v>
      </c>
    </row>
    <row r="35" spans="2:8" ht="21" customHeight="1" x14ac:dyDescent="0.5">
      <c r="B35" s="120">
        <v>29</v>
      </c>
      <c r="C35" s="509"/>
      <c r="D35" s="510"/>
      <c r="E35" s="12"/>
      <c r="F35" s="10"/>
      <c r="G35" s="6"/>
      <c r="H35" s="121">
        <f t="shared" si="1"/>
        <v>0</v>
      </c>
    </row>
    <row r="36" spans="2:8" ht="21" customHeight="1" thickBot="1" x14ac:dyDescent="0.55000000000000004">
      <c r="B36" s="340">
        <v>30</v>
      </c>
      <c r="C36" s="513"/>
      <c r="D36" s="514"/>
      <c r="E36" s="319"/>
      <c r="F36" s="320"/>
      <c r="G36" s="145"/>
      <c r="H36" s="321">
        <f t="shared" si="1"/>
        <v>0</v>
      </c>
    </row>
    <row r="37" spans="2:8" ht="21" customHeight="1" x14ac:dyDescent="0.5">
      <c r="B37" s="526" t="s">
        <v>213</v>
      </c>
      <c r="C37" s="527"/>
      <c r="D37" s="506" t="s">
        <v>17</v>
      </c>
      <c r="E37" s="507"/>
      <c r="F37" s="507"/>
      <c r="G37" s="325"/>
      <c r="H37" s="326"/>
    </row>
    <row r="38" spans="2:8" ht="21" customHeight="1" x14ac:dyDescent="0.5">
      <c r="B38" s="120"/>
      <c r="C38" s="302" t="s">
        <v>214</v>
      </c>
      <c r="D38" s="505" t="s">
        <v>24</v>
      </c>
      <c r="E38" s="508" t="s">
        <v>215</v>
      </c>
      <c r="F38" s="508"/>
      <c r="G38" s="327"/>
      <c r="H38" s="328"/>
    </row>
    <row r="39" spans="2:8" ht="21" customHeight="1" x14ac:dyDescent="0.5">
      <c r="B39" s="120">
        <v>1</v>
      </c>
      <c r="C39" s="300"/>
      <c r="D39" s="505"/>
      <c r="E39" s="329" t="s">
        <v>216</v>
      </c>
      <c r="F39" s="329" t="s">
        <v>217</v>
      </c>
      <c r="G39" s="327"/>
      <c r="H39" s="328"/>
    </row>
    <row r="40" spans="2:8" ht="21" customHeight="1" x14ac:dyDescent="0.5">
      <c r="B40" s="120">
        <v>2</v>
      </c>
      <c r="C40" s="300"/>
      <c r="D40" s="330"/>
      <c r="E40" s="331"/>
      <c r="G40" s="327"/>
      <c r="H40" s="332">
        <f>(D40*2.5)+(E40*2.5)+(F40*2)</f>
        <v>0</v>
      </c>
    </row>
    <row r="41" spans="2:8" ht="21" customHeight="1" x14ac:dyDescent="0.5">
      <c r="B41" s="120">
        <v>3</v>
      </c>
      <c r="C41" s="300"/>
      <c r="D41" s="330"/>
      <c r="E41" s="331"/>
      <c r="F41" s="331"/>
      <c r="G41" s="327"/>
      <c r="H41" s="332">
        <f t="shared" ref="H41:H48" si="2">(D41*2.5)+(E41*2.5)+(F41*2)</f>
        <v>0</v>
      </c>
    </row>
    <row r="42" spans="2:8" ht="21" customHeight="1" x14ac:dyDescent="0.5">
      <c r="B42" s="120">
        <v>4</v>
      </c>
      <c r="C42" s="300"/>
      <c r="D42" s="330"/>
      <c r="E42" s="331"/>
      <c r="F42" s="331"/>
      <c r="G42" s="327"/>
      <c r="H42" s="332">
        <f t="shared" si="2"/>
        <v>0</v>
      </c>
    </row>
    <row r="43" spans="2:8" ht="21" customHeight="1" x14ac:dyDescent="0.5">
      <c r="B43" s="120">
        <v>5</v>
      </c>
      <c r="C43" s="300"/>
      <c r="D43" s="330"/>
      <c r="E43" s="331"/>
      <c r="F43" s="331"/>
      <c r="G43" s="327"/>
      <c r="H43" s="332">
        <f t="shared" si="2"/>
        <v>0</v>
      </c>
    </row>
    <row r="44" spans="2:8" ht="21" customHeight="1" x14ac:dyDescent="0.5">
      <c r="B44" s="120">
        <v>6</v>
      </c>
      <c r="C44" s="300"/>
      <c r="D44" s="330"/>
      <c r="E44" s="331"/>
      <c r="F44" s="331"/>
      <c r="G44" s="327"/>
      <c r="H44" s="332">
        <f t="shared" si="2"/>
        <v>0</v>
      </c>
    </row>
    <row r="45" spans="2:8" ht="21" customHeight="1" x14ac:dyDescent="0.5">
      <c r="B45" s="120">
        <v>7</v>
      </c>
      <c r="C45" s="300"/>
      <c r="D45" s="337"/>
      <c r="E45" s="338"/>
      <c r="F45" s="338"/>
      <c r="G45" s="339"/>
      <c r="H45" s="332">
        <f t="shared" si="2"/>
        <v>0</v>
      </c>
    </row>
    <row r="46" spans="2:8" ht="21" customHeight="1" x14ac:dyDescent="0.5">
      <c r="B46" s="120">
        <v>8</v>
      </c>
      <c r="C46" s="300"/>
      <c r="D46" s="337"/>
      <c r="E46" s="338"/>
      <c r="F46" s="338"/>
      <c r="G46" s="339"/>
      <c r="H46" s="332">
        <f t="shared" si="2"/>
        <v>0</v>
      </c>
    </row>
    <row r="47" spans="2:8" ht="21" customHeight="1" x14ac:dyDescent="0.5">
      <c r="B47" s="120">
        <v>9</v>
      </c>
      <c r="C47" s="300"/>
      <c r="D47" s="337"/>
      <c r="E47" s="338"/>
      <c r="F47" s="338"/>
      <c r="G47" s="339"/>
      <c r="H47" s="332">
        <f t="shared" si="2"/>
        <v>0</v>
      </c>
    </row>
    <row r="48" spans="2:8" ht="21" customHeight="1" x14ac:dyDescent="0.5">
      <c r="B48" s="340">
        <v>10</v>
      </c>
      <c r="C48" s="341"/>
      <c r="D48" s="337"/>
      <c r="E48" s="338"/>
      <c r="F48" s="338"/>
      <c r="G48" s="339"/>
      <c r="H48" s="344">
        <f t="shared" si="2"/>
        <v>0</v>
      </c>
    </row>
    <row r="49" spans="2:8" ht="21" customHeight="1" x14ac:dyDescent="0.5">
      <c r="B49" s="345"/>
      <c r="C49" s="346" t="s">
        <v>212</v>
      </c>
      <c r="D49" s="505" t="s">
        <v>24</v>
      </c>
      <c r="E49" s="508" t="s">
        <v>215</v>
      </c>
      <c r="F49" s="508"/>
      <c r="G49" s="327"/>
      <c r="H49" s="328"/>
    </row>
    <row r="50" spans="2:8" ht="21" customHeight="1" x14ac:dyDescent="0.5">
      <c r="B50" s="120">
        <v>1</v>
      </c>
      <c r="C50" s="300"/>
      <c r="D50" s="505"/>
      <c r="E50" s="329" t="s">
        <v>216</v>
      </c>
      <c r="F50" s="329" t="s">
        <v>217</v>
      </c>
      <c r="G50" s="327"/>
      <c r="H50" s="328"/>
    </row>
    <row r="51" spans="2:8" ht="21" customHeight="1" x14ac:dyDescent="0.5">
      <c r="B51" s="120">
        <v>2</v>
      </c>
      <c r="C51" s="300"/>
      <c r="D51" s="330"/>
      <c r="E51" s="331"/>
      <c r="G51" s="327"/>
      <c r="H51" s="332">
        <f>(D51*2.5)+(E51*2.5)+(F51*2)</f>
        <v>0</v>
      </c>
    </row>
    <row r="52" spans="2:8" ht="21" customHeight="1" x14ac:dyDescent="0.5">
      <c r="B52" s="120">
        <v>3</v>
      </c>
      <c r="C52" s="300"/>
      <c r="D52" s="330"/>
      <c r="E52" s="331"/>
      <c r="F52" s="331"/>
      <c r="G52" s="327"/>
      <c r="H52" s="332">
        <f t="shared" ref="H52:H59" si="3">(D52*2.5)+(E52*2.5)+(F52*2)</f>
        <v>0</v>
      </c>
    </row>
    <row r="53" spans="2:8" ht="21" customHeight="1" x14ac:dyDescent="0.5">
      <c r="B53" s="120">
        <v>4</v>
      </c>
      <c r="C53" s="300"/>
      <c r="D53" s="330"/>
      <c r="E53" s="331"/>
      <c r="F53" s="331"/>
      <c r="G53" s="327"/>
      <c r="H53" s="332">
        <f t="shared" si="3"/>
        <v>0</v>
      </c>
    </row>
    <row r="54" spans="2:8" ht="21" customHeight="1" x14ac:dyDescent="0.5">
      <c r="B54" s="120">
        <v>5</v>
      </c>
      <c r="C54" s="300"/>
      <c r="D54" s="330"/>
      <c r="E54" s="331"/>
      <c r="F54" s="331"/>
      <c r="G54" s="327"/>
      <c r="H54" s="332">
        <f t="shared" si="3"/>
        <v>0</v>
      </c>
    </row>
    <row r="55" spans="2:8" ht="21" customHeight="1" x14ac:dyDescent="0.5">
      <c r="B55" s="120">
        <v>6</v>
      </c>
      <c r="C55" s="300"/>
      <c r="D55" s="330"/>
      <c r="E55" s="331"/>
      <c r="F55" s="331"/>
      <c r="G55" s="327"/>
      <c r="H55" s="332">
        <f t="shared" si="3"/>
        <v>0</v>
      </c>
    </row>
    <row r="56" spans="2:8" ht="21" customHeight="1" x14ac:dyDescent="0.5">
      <c r="B56" s="120">
        <v>7</v>
      </c>
      <c r="C56" s="300"/>
      <c r="D56" s="337"/>
      <c r="E56" s="338"/>
      <c r="F56" s="338"/>
      <c r="G56" s="339"/>
      <c r="H56" s="332">
        <f t="shared" si="3"/>
        <v>0</v>
      </c>
    </row>
    <row r="57" spans="2:8" ht="21" customHeight="1" x14ac:dyDescent="0.5">
      <c r="B57" s="120">
        <v>8</v>
      </c>
      <c r="C57" s="300"/>
      <c r="D57" s="337"/>
      <c r="E57" s="338"/>
      <c r="F57" s="338"/>
      <c r="G57" s="339"/>
      <c r="H57" s="332">
        <f t="shared" si="3"/>
        <v>0</v>
      </c>
    </row>
    <row r="58" spans="2:8" ht="21" customHeight="1" x14ac:dyDescent="0.5">
      <c r="B58" s="120">
        <v>9</v>
      </c>
      <c r="C58" s="300"/>
      <c r="D58" s="337"/>
      <c r="E58" s="338"/>
      <c r="F58" s="338"/>
      <c r="G58" s="339"/>
      <c r="H58" s="332">
        <f t="shared" si="3"/>
        <v>0</v>
      </c>
    </row>
    <row r="59" spans="2:8" ht="22.5" thickBot="1" x14ac:dyDescent="0.55000000000000004">
      <c r="B59" s="343">
        <v>10</v>
      </c>
      <c r="C59" s="301"/>
      <c r="D59" s="333"/>
      <c r="E59" s="334"/>
      <c r="F59" s="334"/>
      <c r="G59" s="336"/>
      <c r="H59" s="335">
        <f t="shared" si="3"/>
        <v>0</v>
      </c>
    </row>
    <row r="60" spans="2:8" x14ac:dyDescent="0.5">
      <c r="B60" s="342"/>
      <c r="C60" s="524"/>
      <c r="D60" s="525"/>
      <c r="E60" s="322"/>
      <c r="F60" s="323"/>
      <c r="G60" s="140"/>
      <c r="H60" s="324">
        <f t="shared" si="1"/>
        <v>0</v>
      </c>
    </row>
    <row r="61" spans="2:8" x14ac:dyDescent="0.5">
      <c r="B61" s="120"/>
      <c r="C61" s="509"/>
      <c r="D61" s="510"/>
      <c r="E61" s="12"/>
      <c r="F61" s="10"/>
      <c r="G61" s="6"/>
      <c r="H61" s="121">
        <f t="shared" ref="H61:H69" si="4">SUM(E61:G61)</f>
        <v>0</v>
      </c>
    </row>
    <row r="62" spans="2:8" x14ac:dyDescent="0.5">
      <c r="B62" s="120"/>
      <c r="C62" s="509"/>
      <c r="D62" s="510"/>
      <c r="E62" s="12"/>
      <c r="F62" s="10"/>
      <c r="G62" s="6"/>
      <c r="H62" s="121">
        <f t="shared" si="4"/>
        <v>0</v>
      </c>
    </row>
    <row r="63" spans="2:8" x14ac:dyDescent="0.5">
      <c r="B63" s="120"/>
      <c r="C63" s="509"/>
      <c r="D63" s="510"/>
      <c r="E63" s="12"/>
      <c r="F63" s="10"/>
      <c r="G63" s="6"/>
      <c r="H63" s="121">
        <f t="shared" si="4"/>
        <v>0</v>
      </c>
    </row>
    <row r="64" spans="2:8" x14ac:dyDescent="0.5">
      <c r="B64" s="120"/>
      <c r="C64" s="509"/>
      <c r="D64" s="510"/>
      <c r="E64" s="12"/>
      <c r="F64" s="10"/>
      <c r="G64" s="6"/>
      <c r="H64" s="121">
        <f t="shared" si="4"/>
        <v>0</v>
      </c>
    </row>
    <row r="65" spans="2:8" x14ac:dyDescent="0.5">
      <c r="B65" s="120"/>
      <c r="C65" s="509"/>
      <c r="D65" s="510"/>
      <c r="E65" s="12"/>
      <c r="F65" s="10"/>
      <c r="G65" s="6"/>
      <c r="H65" s="121">
        <f t="shared" si="4"/>
        <v>0</v>
      </c>
    </row>
    <row r="66" spans="2:8" x14ac:dyDescent="0.5">
      <c r="B66" s="120"/>
      <c r="C66" s="509"/>
      <c r="D66" s="510"/>
      <c r="E66" s="12"/>
      <c r="F66" s="10"/>
      <c r="G66" s="6"/>
      <c r="H66" s="121">
        <f t="shared" si="4"/>
        <v>0</v>
      </c>
    </row>
    <row r="67" spans="2:8" x14ac:dyDescent="0.5">
      <c r="B67" s="120"/>
      <c r="C67" s="509"/>
      <c r="D67" s="510"/>
      <c r="E67" s="12"/>
      <c r="F67" s="10"/>
      <c r="G67" s="6"/>
      <c r="H67" s="121">
        <f t="shared" si="4"/>
        <v>0</v>
      </c>
    </row>
    <row r="68" spans="2:8" x14ac:dyDescent="0.5">
      <c r="B68" s="120"/>
      <c r="C68" s="509"/>
      <c r="D68" s="510"/>
      <c r="E68" s="12"/>
      <c r="F68" s="10"/>
      <c r="G68" s="6"/>
      <c r="H68" s="121">
        <f t="shared" si="4"/>
        <v>0</v>
      </c>
    </row>
    <row r="69" spans="2:8" ht="22.5" thickBot="1" x14ac:dyDescent="0.55000000000000004">
      <c r="B69" s="120"/>
      <c r="C69" s="511"/>
      <c r="D69" s="512"/>
      <c r="E69" s="13"/>
      <c r="F69" s="11"/>
      <c r="G69" s="8"/>
      <c r="H69" s="122">
        <f t="shared" si="4"/>
        <v>0</v>
      </c>
    </row>
    <row r="70" spans="2:8" ht="24" thickBot="1" x14ac:dyDescent="0.55000000000000004">
      <c r="B70" s="90"/>
      <c r="C70" s="428" t="s">
        <v>68</v>
      </c>
      <c r="D70" s="429"/>
      <c r="E70" s="502">
        <f>SUM(H7:H69)</f>
        <v>20</v>
      </c>
      <c r="F70" s="503"/>
      <c r="G70" s="503"/>
      <c r="H70" s="504"/>
    </row>
    <row r="73" spans="2:8" x14ac:dyDescent="0.5">
      <c r="C73" s="95" t="s">
        <v>152</v>
      </c>
    </row>
    <row r="74" spans="2:8" x14ac:dyDescent="0.5">
      <c r="C74" s="95"/>
    </row>
  </sheetData>
  <sheetProtection algorithmName="SHA-512" hashValue="Mp2J9wsiF0Mqg+qCU3iIu0crjViKX5HW66BRm9FH4jMNHpIklFPa3Zv69uOdXlRzMvNhmm264upBY/26LxWfjQ==" saltValue="E9645oEKWSM0Osz0+4O2BQ==" spinCount="100000" sheet="1" formatCells="0" formatColumns="0" formatRows="0" insertColumns="0" insertRows="0" insertHyperlinks="0" deleteColumns="0" deleteRows="0" sort="0" autoFilter="0" pivotTables="0"/>
  <mergeCells count="52">
    <mergeCell ref="C32:D32"/>
    <mergeCell ref="C35:D35"/>
    <mergeCell ref="C68:D68"/>
    <mergeCell ref="C30:D30"/>
    <mergeCell ref="C31:D31"/>
    <mergeCell ref="C33:D33"/>
    <mergeCell ref="C34:D34"/>
    <mergeCell ref="C65:D65"/>
    <mergeCell ref="C66:D66"/>
    <mergeCell ref="C60:D60"/>
    <mergeCell ref="C67:D67"/>
    <mergeCell ref="B37:C37"/>
    <mergeCell ref="E3:H3"/>
    <mergeCell ref="H4:H5"/>
    <mergeCell ref="C7:D7"/>
    <mergeCell ref="C8:D8"/>
    <mergeCell ref="C9:D9"/>
    <mergeCell ref="B3:D5"/>
    <mergeCell ref="C36:D36"/>
    <mergeCell ref="C61:D61"/>
    <mergeCell ref="C62:D62"/>
    <mergeCell ref="C63:D63"/>
    <mergeCell ref="E4:F4"/>
    <mergeCell ref="C28:D28"/>
    <mergeCell ref="C29:D29"/>
    <mergeCell ref="C10:D10"/>
    <mergeCell ref="C11:D11"/>
    <mergeCell ref="C22:D22"/>
    <mergeCell ref="C23:D23"/>
    <mergeCell ref="C24:D24"/>
    <mergeCell ref="C25:D25"/>
    <mergeCell ref="C12:D12"/>
    <mergeCell ref="C26:D26"/>
    <mergeCell ref="C27:D27"/>
    <mergeCell ref="C13:D13"/>
    <mergeCell ref="C14:D14"/>
    <mergeCell ref="C20:D20"/>
    <mergeCell ref="C21:D21"/>
    <mergeCell ref="C15:D15"/>
    <mergeCell ref="C16:D16"/>
    <mergeCell ref="C17:D17"/>
    <mergeCell ref="C18:D18"/>
    <mergeCell ref="C19:D19"/>
    <mergeCell ref="E70:H70"/>
    <mergeCell ref="D38:D39"/>
    <mergeCell ref="D37:F37"/>
    <mergeCell ref="D49:D50"/>
    <mergeCell ref="E49:F49"/>
    <mergeCell ref="C64:D64"/>
    <mergeCell ref="E38:F38"/>
    <mergeCell ref="C70:D70"/>
    <mergeCell ref="C69:D69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L102"/>
  <sheetViews>
    <sheetView tabSelected="1" topLeftCell="A79" zoomScale="130" zoomScaleNormal="130" zoomScaleSheetLayoutView="100" workbookViewId="0">
      <selection activeCell="J57" sqref="J57"/>
    </sheetView>
  </sheetViews>
  <sheetFormatPr defaultColWidth="9.140625" defaultRowHeight="21.75" x14ac:dyDescent="0.5"/>
  <cols>
    <col min="1" max="1" width="1.7109375" style="46" customWidth="1"/>
    <col min="2" max="2" width="5.5703125" style="46" customWidth="1"/>
    <col min="3" max="3" width="53.7109375" style="46" customWidth="1"/>
    <col min="4" max="4" width="18.5703125" style="46" customWidth="1"/>
    <col min="5" max="5" width="10.5703125" style="46" customWidth="1"/>
    <col min="6" max="6" width="12.140625" style="46" customWidth="1"/>
    <col min="7" max="8" width="10.7109375" style="46" customWidth="1"/>
    <col min="9" max="16384" width="9.140625" style="46"/>
  </cols>
  <sheetData>
    <row r="1" spans="2:8" ht="23.25" x14ac:dyDescent="0.5">
      <c r="B1" s="68" t="s">
        <v>106</v>
      </c>
      <c r="H1" s="105" t="s">
        <v>105</v>
      </c>
    </row>
    <row r="2" spans="2:8" ht="22.5" thickBot="1" x14ac:dyDescent="0.55000000000000004">
      <c r="B2" s="34"/>
      <c r="F2" s="56"/>
    </row>
    <row r="3" spans="2:8" ht="24" thickBot="1" x14ac:dyDescent="0.55000000000000004">
      <c r="B3" s="427" t="s">
        <v>23</v>
      </c>
      <c r="C3" s="428"/>
      <c r="D3" s="429"/>
      <c r="E3" s="517" t="s">
        <v>21</v>
      </c>
      <c r="F3" s="518"/>
      <c r="G3" s="518"/>
      <c r="H3" s="519"/>
    </row>
    <row r="4" spans="2:8" ht="24" thickBot="1" x14ac:dyDescent="0.55000000000000004">
      <c r="B4" s="521"/>
      <c r="C4" s="522"/>
      <c r="D4" s="523"/>
      <c r="E4" s="515" t="s">
        <v>26</v>
      </c>
      <c r="F4" s="516"/>
      <c r="G4" s="71" t="s">
        <v>24</v>
      </c>
      <c r="H4" s="429" t="s">
        <v>15</v>
      </c>
    </row>
    <row r="5" spans="2:8" ht="24" thickBot="1" x14ac:dyDescent="0.55000000000000004">
      <c r="B5" s="430"/>
      <c r="C5" s="431"/>
      <c r="D5" s="432"/>
      <c r="E5" s="114" t="s">
        <v>148</v>
      </c>
      <c r="F5" s="115" t="s">
        <v>149</v>
      </c>
      <c r="G5" s="74" t="s">
        <v>25</v>
      </c>
      <c r="H5" s="432"/>
    </row>
    <row r="6" spans="2:8" ht="21" customHeight="1" x14ac:dyDescent="0.5">
      <c r="B6" s="116"/>
      <c r="C6" s="117" t="s">
        <v>46</v>
      </c>
      <c r="D6" s="117"/>
      <c r="E6" s="118"/>
      <c r="F6" s="9"/>
      <c r="G6" s="4"/>
      <c r="H6" s="119"/>
    </row>
    <row r="7" spans="2:8" ht="21" customHeight="1" x14ac:dyDescent="0.5">
      <c r="B7" s="120">
        <v>1</v>
      </c>
      <c r="C7" s="532" t="s">
        <v>153</v>
      </c>
      <c r="D7" s="465"/>
      <c r="E7" s="12">
        <v>8</v>
      </c>
      <c r="F7" s="10"/>
      <c r="G7" s="6"/>
      <c r="H7" s="121">
        <f t="shared" ref="H7:H36" si="0">SUM(E7:G7)</f>
        <v>8</v>
      </c>
    </row>
    <row r="8" spans="2:8" ht="21" customHeight="1" x14ac:dyDescent="0.5">
      <c r="B8" s="120">
        <v>2</v>
      </c>
      <c r="C8" s="464"/>
      <c r="D8" s="465"/>
      <c r="E8" s="12"/>
      <c r="F8" s="10"/>
      <c r="G8" s="6"/>
      <c r="H8" s="121">
        <f t="shared" si="0"/>
        <v>0</v>
      </c>
    </row>
    <row r="9" spans="2:8" ht="21" customHeight="1" x14ac:dyDescent="0.5">
      <c r="B9" s="120">
        <v>3</v>
      </c>
      <c r="C9" s="464"/>
      <c r="D9" s="465"/>
      <c r="E9" s="12"/>
      <c r="F9" s="10"/>
      <c r="G9" s="6"/>
      <c r="H9" s="121">
        <f t="shared" si="0"/>
        <v>0</v>
      </c>
    </row>
    <row r="10" spans="2:8" ht="21" customHeight="1" x14ac:dyDescent="0.5">
      <c r="B10" s="120">
        <v>4</v>
      </c>
      <c r="C10" s="464"/>
      <c r="D10" s="465"/>
      <c r="E10" s="12"/>
      <c r="F10" s="10"/>
      <c r="G10" s="6"/>
      <c r="H10" s="121">
        <f t="shared" si="0"/>
        <v>0</v>
      </c>
    </row>
    <row r="11" spans="2:8" ht="21" customHeight="1" x14ac:dyDescent="0.5">
      <c r="B11" s="120">
        <v>5</v>
      </c>
      <c r="C11" s="464"/>
      <c r="D11" s="465"/>
      <c r="E11" s="12"/>
      <c r="F11" s="10"/>
      <c r="G11" s="6"/>
      <c r="H11" s="121">
        <f t="shared" si="0"/>
        <v>0</v>
      </c>
    </row>
    <row r="12" spans="2:8" ht="21" customHeight="1" x14ac:dyDescent="0.5">
      <c r="B12" s="120">
        <v>6</v>
      </c>
      <c r="C12" s="464"/>
      <c r="D12" s="465"/>
      <c r="E12" s="12"/>
      <c r="F12" s="10"/>
      <c r="G12" s="6"/>
      <c r="H12" s="121">
        <f t="shared" si="0"/>
        <v>0</v>
      </c>
    </row>
    <row r="13" spans="2:8" ht="21" customHeight="1" x14ac:dyDescent="0.5">
      <c r="B13" s="120">
        <v>7</v>
      </c>
      <c r="C13" s="464"/>
      <c r="D13" s="465"/>
      <c r="E13" s="12"/>
      <c r="F13" s="10"/>
      <c r="G13" s="6"/>
      <c r="H13" s="121">
        <f t="shared" si="0"/>
        <v>0</v>
      </c>
    </row>
    <row r="14" spans="2:8" ht="21" customHeight="1" x14ac:dyDescent="0.5">
      <c r="B14" s="120">
        <v>8</v>
      </c>
      <c r="C14" s="464"/>
      <c r="D14" s="465"/>
      <c r="E14" s="12"/>
      <c r="F14" s="10"/>
      <c r="G14" s="6"/>
      <c r="H14" s="121">
        <f t="shared" si="0"/>
        <v>0</v>
      </c>
    </row>
    <row r="15" spans="2:8" ht="21" customHeight="1" x14ac:dyDescent="0.5">
      <c r="B15" s="120">
        <v>9</v>
      </c>
      <c r="C15" s="464"/>
      <c r="D15" s="465"/>
      <c r="E15" s="12"/>
      <c r="F15" s="10"/>
      <c r="G15" s="6"/>
      <c r="H15" s="121">
        <f t="shared" si="0"/>
        <v>0</v>
      </c>
    </row>
    <row r="16" spans="2:8" ht="21" customHeight="1" x14ac:dyDescent="0.5">
      <c r="B16" s="120">
        <v>10</v>
      </c>
      <c r="C16" s="464"/>
      <c r="D16" s="465"/>
      <c r="E16" s="12"/>
      <c r="F16" s="10"/>
      <c r="G16" s="6"/>
      <c r="H16" s="121">
        <f t="shared" si="0"/>
        <v>0</v>
      </c>
    </row>
    <row r="17" spans="2:8" ht="21" customHeight="1" x14ac:dyDescent="0.5">
      <c r="B17" s="120">
        <v>11</v>
      </c>
      <c r="C17" s="464"/>
      <c r="D17" s="465"/>
      <c r="E17" s="12"/>
      <c r="F17" s="10"/>
      <c r="G17" s="6"/>
      <c r="H17" s="121">
        <f t="shared" si="0"/>
        <v>0</v>
      </c>
    </row>
    <row r="18" spans="2:8" ht="21" customHeight="1" x14ac:dyDescent="0.5">
      <c r="B18" s="120">
        <v>12</v>
      </c>
      <c r="C18" s="464"/>
      <c r="D18" s="465"/>
      <c r="E18" s="12"/>
      <c r="F18" s="10"/>
      <c r="G18" s="6"/>
      <c r="H18" s="121">
        <f t="shared" si="0"/>
        <v>0</v>
      </c>
    </row>
    <row r="19" spans="2:8" ht="21" customHeight="1" x14ac:dyDescent="0.5">
      <c r="B19" s="120">
        <v>13</v>
      </c>
      <c r="C19" s="464"/>
      <c r="D19" s="465"/>
      <c r="E19" s="12"/>
      <c r="F19" s="10"/>
      <c r="G19" s="6"/>
      <c r="H19" s="121">
        <f t="shared" si="0"/>
        <v>0</v>
      </c>
    </row>
    <row r="20" spans="2:8" ht="21" customHeight="1" x14ac:dyDescent="0.5">
      <c r="B20" s="120">
        <v>14</v>
      </c>
      <c r="C20" s="464"/>
      <c r="D20" s="465"/>
      <c r="E20" s="12"/>
      <c r="F20" s="10"/>
      <c r="G20" s="6"/>
      <c r="H20" s="121">
        <f t="shared" si="0"/>
        <v>0</v>
      </c>
    </row>
    <row r="21" spans="2:8" ht="21" customHeight="1" x14ac:dyDescent="0.5">
      <c r="B21" s="120">
        <v>15</v>
      </c>
      <c r="C21" s="464"/>
      <c r="D21" s="465"/>
      <c r="E21" s="12"/>
      <c r="F21" s="10"/>
      <c r="G21" s="6"/>
      <c r="H21" s="121">
        <f t="shared" si="0"/>
        <v>0</v>
      </c>
    </row>
    <row r="22" spans="2:8" ht="21" customHeight="1" x14ac:dyDescent="0.5">
      <c r="B22" s="120">
        <v>16</v>
      </c>
      <c r="C22" s="464"/>
      <c r="D22" s="465"/>
      <c r="E22" s="12"/>
      <c r="F22" s="10"/>
      <c r="G22" s="6"/>
      <c r="H22" s="121">
        <f t="shared" si="0"/>
        <v>0</v>
      </c>
    </row>
    <row r="23" spans="2:8" ht="21" customHeight="1" x14ac:dyDescent="0.5">
      <c r="B23" s="120">
        <v>17</v>
      </c>
      <c r="C23" s="464"/>
      <c r="D23" s="465"/>
      <c r="E23" s="12"/>
      <c r="F23" s="10"/>
      <c r="G23" s="6"/>
      <c r="H23" s="121">
        <f t="shared" si="0"/>
        <v>0</v>
      </c>
    </row>
    <row r="24" spans="2:8" ht="21" customHeight="1" x14ac:dyDescent="0.5">
      <c r="B24" s="120">
        <v>18</v>
      </c>
      <c r="C24" s="464"/>
      <c r="D24" s="465"/>
      <c r="E24" s="12"/>
      <c r="F24" s="10"/>
      <c r="G24" s="6"/>
      <c r="H24" s="121">
        <f t="shared" si="0"/>
        <v>0</v>
      </c>
    </row>
    <row r="25" spans="2:8" ht="21" customHeight="1" x14ac:dyDescent="0.5">
      <c r="B25" s="120">
        <v>19</v>
      </c>
      <c r="C25" s="464"/>
      <c r="D25" s="465"/>
      <c r="E25" s="12"/>
      <c r="F25" s="10"/>
      <c r="G25" s="6"/>
      <c r="H25" s="121">
        <f t="shared" si="0"/>
        <v>0</v>
      </c>
    </row>
    <row r="26" spans="2:8" ht="21" customHeight="1" x14ac:dyDescent="0.5">
      <c r="B26" s="120">
        <v>20</v>
      </c>
      <c r="C26" s="347"/>
      <c r="D26" s="348"/>
      <c r="E26" s="12"/>
      <c r="F26" s="10"/>
      <c r="G26" s="6"/>
      <c r="H26" s="121">
        <f t="shared" si="0"/>
        <v>0</v>
      </c>
    </row>
    <row r="27" spans="2:8" ht="21" customHeight="1" x14ac:dyDescent="0.5">
      <c r="B27" s="120">
        <v>21</v>
      </c>
      <c r="C27" s="347"/>
      <c r="D27" s="348"/>
      <c r="E27" s="12"/>
      <c r="F27" s="10"/>
      <c r="G27" s="6"/>
      <c r="H27" s="121">
        <f t="shared" si="0"/>
        <v>0</v>
      </c>
    </row>
    <row r="28" spans="2:8" ht="21" customHeight="1" x14ac:dyDescent="0.5">
      <c r="B28" s="120">
        <v>22</v>
      </c>
      <c r="C28" s="347"/>
      <c r="D28" s="348"/>
      <c r="E28" s="12"/>
      <c r="F28" s="10"/>
      <c r="G28" s="6"/>
      <c r="H28" s="121">
        <f t="shared" si="0"/>
        <v>0</v>
      </c>
    </row>
    <row r="29" spans="2:8" ht="21" customHeight="1" x14ac:dyDescent="0.5">
      <c r="B29" s="120">
        <v>23</v>
      </c>
      <c r="C29" s="347"/>
      <c r="D29" s="348"/>
      <c r="E29" s="12"/>
      <c r="F29" s="10"/>
      <c r="G29" s="6"/>
      <c r="H29" s="121">
        <f t="shared" si="0"/>
        <v>0</v>
      </c>
    </row>
    <row r="30" spans="2:8" ht="21" customHeight="1" x14ac:dyDescent="0.5">
      <c r="B30" s="120">
        <v>24</v>
      </c>
      <c r="C30" s="347"/>
      <c r="D30" s="348"/>
      <c r="E30" s="12"/>
      <c r="F30" s="10"/>
      <c r="G30" s="6"/>
      <c r="H30" s="121">
        <f t="shared" si="0"/>
        <v>0</v>
      </c>
    </row>
    <row r="31" spans="2:8" ht="21" customHeight="1" x14ac:dyDescent="0.5">
      <c r="B31" s="120">
        <v>25</v>
      </c>
      <c r="C31" s="347"/>
      <c r="D31" s="348"/>
      <c r="E31" s="12"/>
      <c r="F31" s="10"/>
      <c r="G31" s="6"/>
      <c r="H31" s="121">
        <f t="shared" si="0"/>
        <v>0</v>
      </c>
    </row>
    <row r="32" spans="2:8" ht="21" customHeight="1" x14ac:dyDescent="0.5">
      <c r="B32" s="120">
        <v>26</v>
      </c>
      <c r="C32" s="347"/>
      <c r="D32" s="348"/>
      <c r="E32" s="12"/>
      <c r="F32" s="10"/>
      <c r="G32" s="6"/>
      <c r="H32" s="121">
        <f t="shared" si="0"/>
        <v>0</v>
      </c>
    </row>
    <row r="33" spans="2:8" ht="21" customHeight="1" x14ac:dyDescent="0.5">
      <c r="B33" s="120">
        <v>27</v>
      </c>
      <c r="C33" s="347"/>
      <c r="D33" s="348"/>
      <c r="E33" s="12"/>
      <c r="F33" s="10"/>
      <c r="G33" s="6"/>
      <c r="H33" s="121">
        <f t="shared" si="0"/>
        <v>0</v>
      </c>
    </row>
    <row r="34" spans="2:8" ht="21" customHeight="1" x14ac:dyDescent="0.5">
      <c r="B34" s="120">
        <v>28</v>
      </c>
      <c r="C34" s="347"/>
      <c r="D34" s="348"/>
      <c r="E34" s="12"/>
      <c r="F34" s="10"/>
      <c r="G34" s="6"/>
      <c r="H34" s="121">
        <f t="shared" si="0"/>
        <v>0</v>
      </c>
    </row>
    <row r="35" spans="2:8" ht="21" customHeight="1" x14ac:dyDescent="0.5">
      <c r="B35" s="120">
        <v>29</v>
      </c>
      <c r="C35" s="347"/>
      <c r="D35" s="348"/>
      <c r="E35" s="12"/>
      <c r="F35" s="10"/>
      <c r="G35" s="6"/>
      <c r="H35" s="121">
        <f t="shared" si="0"/>
        <v>0</v>
      </c>
    </row>
    <row r="36" spans="2:8" ht="21" customHeight="1" x14ac:dyDescent="0.5">
      <c r="B36" s="120">
        <v>30</v>
      </c>
      <c r="C36" s="464"/>
      <c r="D36" s="465"/>
      <c r="E36" s="12"/>
      <c r="F36" s="10"/>
      <c r="G36" s="6"/>
      <c r="H36" s="121">
        <f t="shared" si="0"/>
        <v>0</v>
      </c>
    </row>
    <row r="37" spans="2:8" ht="21" customHeight="1" x14ac:dyDescent="0.5">
      <c r="B37" s="120"/>
      <c r="C37" s="532" t="s">
        <v>208</v>
      </c>
      <c r="D37" s="465"/>
      <c r="E37" s="312" t="s">
        <v>3</v>
      </c>
      <c r="F37" s="313" t="s">
        <v>4</v>
      </c>
      <c r="G37" s="311"/>
      <c r="H37" s="314" t="s">
        <v>15</v>
      </c>
    </row>
    <row r="38" spans="2:8" ht="21" customHeight="1" x14ac:dyDescent="0.5">
      <c r="B38" s="120">
        <v>1</v>
      </c>
      <c r="C38" s="528"/>
      <c r="D38" s="529"/>
      <c r="E38" s="12"/>
      <c r="F38" s="10"/>
      <c r="G38" s="6"/>
      <c r="H38" s="121">
        <f t="shared" ref="H38:H42" si="1">(E38*5)+(F38*10)</f>
        <v>0</v>
      </c>
    </row>
    <row r="39" spans="2:8" ht="21" customHeight="1" x14ac:dyDescent="0.5">
      <c r="B39" s="120">
        <v>2</v>
      </c>
      <c r="C39" s="464"/>
      <c r="D39" s="465"/>
      <c r="E39" s="12"/>
      <c r="F39" s="10"/>
      <c r="G39" s="6"/>
      <c r="H39" s="121">
        <f t="shared" si="1"/>
        <v>0</v>
      </c>
    </row>
    <row r="40" spans="2:8" ht="21" customHeight="1" x14ac:dyDescent="0.5">
      <c r="B40" s="120">
        <v>3</v>
      </c>
      <c r="C40" s="464"/>
      <c r="D40" s="465"/>
      <c r="E40" s="12"/>
      <c r="F40" s="10"/>
      <c r="G40" s="6"/>
      <c r="H40" s="121">
        <f t="shared" si="1"/>
        <v>0</v>
      </c>
    </row>
    <row r="41" spans="2:8" ht="21" customHeight="1" x14ac:dyDescent="0.5">
      <c r="B41" s="120">
        <v>4</v>
      </c>
      <c r="C41" s="533"/>
      <c r="D41" s="534"/>
      <c r="E41" s="12"/>
      <c r="F41" s="10"/>
      <c r="G41" s="6"/>
      <c r="H41" s="121">
        <f t="shared" si="1"/>
        <v>0</v>
      </c>
    </row>
    <row r="42" spans="2:8" ht="21" customHeight="1" x14ac:dyDescent="0.5">
      <c r="B42" s="120">
        <v>5</v>
      </c>
      <c r="C42" s="528"/>
      <c r="D42" s="529"/>
      <c r="E42" s="12"/>
      <c r="F42" s="10"/>
      <c r="G42" s="6"/>
      <c r="H42" s="121">
        <f t="shared" si="1"/>
        <v>0</v>
      </c>
    </row>
    <row r="43" spans="2:8" ht="21" customHeight="1" x14ac:dyDescent="0.5">
      <c r="B43" s="120">
        <v>6</v>
      </c>
      <c r="C43" s="528"/>
      <c r="D43" s="529"/>
      <c r="E43" s="12"/>
      <c r="F43" s="10"/>
      <c r="G43" s="6"/>
      <c r="H43" s="121">
        <f t="shared" ref="H43:H49" si="2">(E43*5)+(F43*10)</f>
        <v>0</v>
      </c>
    </row>
    <row r="44" spans="2:8" ht="21" customHeight="1" x14ac:dyDescent="0.5">
      <c r="B44" s="120">
        <v>7</v>
      </c>
      <c r="C44" s="528"/>
      <c r="D44" s="529"/>
      <c r="E44" s="12"/>
      <c r="F44" s="10"/>
      <c r="G44" s="6"/>
      <c r="H44" s="121">
        <f t="shared" si="2"/>
        <v>0</v>
      </c>
    </row>
    <row r="45" spans="2:8" ht="21" customHeight="1" x14ac:dyDescent="0.5">
      <c r="B45" s="120">
        <v>8</v>
      </c>
      <c r="C45" s="528"/>
      <c r="D45" s="529"/>
      <c r="E45" s="12"/>
      <c r="F45" s="10"/>
      <c r="G45" s="6"/>
      <c r="H45" s="121">
        <f t="shared" si="2"/>
        <v>0</v>
      </c>
    </row>
    <row r="46" spans="2:8" ht="21" customHeight="1" x14ac:dyDescent="0.5">
      <c r="B46" s="120">
        <v>9</v>
      </c>
      <c r="C46" s="528"/>
      <c r="D46" s="529"/>
      <c r="E46" s="12"/>
      <c r="F46" s="10"/>
      <c r="G46" s="6"/>
      <c r="H46" s="121">
        <f t="shared" si="2"/>
        <v>0</v>
      </c>
    </row>
    <row r="47" spans="2:8" ht="21" customHeight="1" x14ac:dyDescent="0.5">
      <c r="B47" s="120">
        <v>10</v>
      </c>
      <c r="C47" s="349"/>
      <c r="D47" s="350"/>
      <c r="E47" s="12"/>
      <c r="F47" s="10"/>
      <c r="G47" s="6"/>
      <c r="H47" s="121">
        <f t="shared" si="2"/>
        <v>0</v>
      </c>
    </row>
    <row r="48" spans="2:8" ht="21" customHeight="1" x14ac:dyDescent="0.5">
      <c r="B48" s="120">
        <v>11</v>
      </c>
      <c r="C48" s="528"/>
      <c r="D48" s="529"/>
      <c r="E48" s="12"/>
      <c r="F48" s="10"/>
      <c r="G48" s="6"/>
      <c r="H48" s="121">
        <f t="shared" si="2"/>
        <v>0</v>
      </c>
    </row>
    <row r="49" spans="2:8" ht="21" customHeight="1" x14ac:dyDescent="0.5">
      <c r="B49" s="120">
        <v>12</v>
      </c>
      <c r="C49" s="528"/>
      <c r="D49" s="529"/>
      <c r="E49" s="12"/>
      <c r="F49" s="10"/>
      <c r="G49" s="6"/>
      <c r="H49" s="121">
        <f t="shared" si="2"/>
        <v>0</v>
      </c>
    </row>
    <row r="50" spans="2:8" ht="21" customHeight="1" x14ac:dyDescent="0.5">
      <c r="B50" s="120"/>
      <c r="C50" s="532" t="s">
        <v>210</v>
      </c>
      <c r="D50" s="465"/>
      <c r="E50" s="312" t="s">
        <v>209</v>
      </c>
      <c r="F50" s="315"/>
      <c r="G50" s="311"/>
      <c r="H50" s="314" t="s">
        <v>15</v>
      </c>
    </row>
    <row r="51" spans="2:8" ht="21" customHeight="1" x14ac:dyDescent="0.5">
      <c r="B51" s="120">
        <v>1</v>
      </c>
      <c r="C51" s="464"/>
      <c r="D51" s="465"/>
      <c r="E51" s="12"/>
      <c r="F51" s="10"/>
      <c r="G51" s="6"/>
      <c r="H51" s="316">
        <f>(IF(30/16*E51&gt;30,30,(E51*30/16)))</f>
        <v>0</v>
      </c>
    </row>
    <row r="52" spans="2:8" ht="21" customHeight="1" x14ac:dyDescent="0.5">
      <c r="B52" s="120">
        <v>2</v>
      </c>
      <c r="C52" s="464"/>
      <c r="D52" s="465"/>
      <c r="E52" s="12"/>
      <c r="F52" s="10"/>
      <c r="G52" s="6"/>
      <c r="H52" s="316">
        <f t="shared" ref="H52:H53" si="3">(IF(30/16*E52&gt;30,30,(E52*30/16)))</f>
        <v>0</v>
      </c>
    </row>
    <row r="53" spans="2:8" ht="21" customHeight="1" thickBot="1" x14ac:dyDescent="0.55000000000000004">
      <c r="B53" s="120">
        <v>3</v>
      </c>
      <c r="C53" s="533"/>
      <c r="D53" s="534"/>
      <c r="E53" s="12"/>
      <c r="F53" s="10"/>
      <c r="G53" s="6"/>
      <c r="H53" s="316">
        <f t="shared" si="3"/>
        <v>0</v>
      </c>
    </row>
    <row r="54" spans="2:8" ht="21" customHeight="1" x14ac:dyDescent="0.5">
      <c r="B54" s="120"/>
      <c r="C54" s="535" t="s">
        <v>69</v>
      </c>
      <c r="D54" s="536"/>
      <c r="E54" s="114" t="s">
        <v>148</v>
      </c>
      <c r="F54" s="115" t="s">
        <v>149</v>
      </c>
      <c r="G54" s="6"/>
      <c r="H54" s="121"/>
    </row>
    <row r="55" spans="2:8" ht="21" customHeight="1" x14ac:dyDescent="0.5">
      <c r="B55" s="120">
        <v>1</v>
      </c>
      <c r="C55" s="464"/>
      <c r="D55" s="465"/>
      <c r="E55" s="12"/>
      <c r="F55" s="10"/>
      <c r="G55" s="6"/>
      <c r="H55" s="121">
        <f t="shared" ref="H55:H83" si="4">SUM(E55:G55)</f>
        <v>0</v>
      </c>
    </row>
    <row r="56" spans="2:8" ht="21" customHeight="1" x14ac:dyDescent="0.5">
      <c r="B56" s="120">
        <v>2</v>
      </c>
      <c r="C56" s="464"/>
      <c r="D56" s="465"/>
      <c r="E56" s="12"/>
      <c r="F56" s="10"/>
      <c r="G56" s="6"/>
      <c r="H56" s="121">
        <f t="shared" si="4"/>
        <v>0</v>
      </c>
    </row>
    <row r="57" spans="2:8" ht="21" customHeight="1" x14ac:dyDescent="0.5">
      <c r="B57" s="120">
        <v>3</v>
      </c>
      <c r="C57" s="464"/>
      <c r="D57" s="465"/>
      <c r="E57" s="12"/>
      <c r="F57" s="10"/>
      <c r="G57" s="6"/>
      <c r="H57" s="121">
        <f t="shared" si="4"/>
        <v>0</v>
      </c>
    </row>
    <row r="58" spans="2:8" ht="21" customHeight="1" x14ac:dyDescent="0.5">
      <c r="B58" s="120">
        <v>4</v>
      </c>
      <c r="C58" s="464"/>
      <c r="D58" s="465"/>
      <c r="E58" s="12"/>
      <c r="F58" s="10"/>
      <c r="G58" s="6"/>
      <c r="H58" s="121">
        <f t="shared" si="4"/>
        <v>0</v>
      </c>
    </row>
    <row r="59" spans="2:8" ht="21" customHeight="1" x14ac:dyDescent="0.5">
      <c r="B59" s="120">
        <v>5</v>
      </c>
      <c r="C59" s="464"/>
      <c r="D59" s="465"/>
      <c r="E59" s="12"/>
      <c r="F59" s="10"/>
      <c r="G59" s="6"/>
      <c r="H59" s="121">
        <f t="shared" si="4"/>
        <v>0</v>
      </c>
    </row>
    <row r="60" spans="2:8" ht="21" customHeight="1" x14ac:dyDescent="0.5">
      <c r="B60" s="120">
        <v>6</v>
      </c>
      <c r="C60" s="464"/>
      <c r="D60" s="465"/>
      <c r="E60" s="12"/>
      <c r="F60" s="10"/>
      <c r="G60" s="6"/>
      <c r="H60" s="121">
        <f t="shared" si="4"/>
        <v>0</v>
      </c>
    </row>
    <row r="61" spans="2:8" ht="21" customHeight="1" x14ac:dyDescent="0.5">
      <c r="B61" s="120">
        <v>7</v>
      </c>
      <c r="C61" s="464"/>
      <c r="D61" s="465"/>
      <c r="E61" s="12"/>
      <c r="F61" s="10"/>
      <c r="G61" s="6"/>
      <c r="H61" s="121">
        <f t="shared" si="4"/>
        <v>0</v>
      </c>
    </row>
    <row r="62" spans="2:8" ht="21" customHeight="1" x14ac:dyDescent="0.5">
      <c r="B62" s="120">
        <v>8</v>
      </c>
      <c r="C62" s="464"/>
      <c r="D62" s="465"/>
      <c r="E62" s="12"/>
      <c r="F62" s="10"/>
      <c r="G62" s="6"/>
      <c r="H62" s="121">
        <f t="shared" si="4"/>
        <v>0</v>
      </c>
    </row>
    <row r="63" spans="2:8" ht="21" customHeight="1" x14ac:dyDescent="0.5">
      <c r="B63" s="120">
        <v>9</v>
      </c>
      <c r="C63" s="464"/>
      <c r="D63" s="465"/>
      <c r="E63" s="12"/>
      <c r="F63" s="10"/>
      <c r="G63" s="6"/>
      <c r="H63" s="121">
        <f t="shared" si="4"/>
        <v>0</v>
      </c>
    </row>
    <row r="64" spans="2:8" ht="21" customHeight="1" x14ac:dyDescent="0.5">
      <c r="B64" s="120">
        <v>10</v>
      </c>
      <c r="C64" s="464"/>
      <c r="D64" s="465"/>
      <c r="E64" s="12"/>
      <c r="F64" s="10"/>
      <c r="G64" s="6"/>
      <c r="H64" s="121">
        <f t="shared" si="4"/>
        <v>0</v>
      </c>
    </row>
    <row r="65" spans="2:8" ht="21" customHeight="1" x14ac:dyDescent="0.5">
      <c r="B65" s="120">
        <v>11</v>
      </c>
      <c r="C65" s="464"/>
      <c r="D65" s="465"/>
      <c r="E65" s="12"/>
      <c r="F65" s="10"/>
      <c r="G65" s="6"/>
      <c r="H65" s="121">
        <f t="shared" si="4"/>
        <v>0</v>
      </c>
    </row>
    <row r="66" spans="2:8" ht="21" customHeight="1" x14ac:dyDescent="0.5">
      <c r="B66" s="120">
        <v>12</v>
      </c>
      <c r="C66" s="464"/>
      <c r="D66" s="465"/>
      <c r="E66" s="12"/>
      <c r="F66" s="10"/>
      <c r="G66" s="6"/>
      <c r="H66" s="121">
        <f t="shared" si="4"/>
        <v>0</v>
      </c>
    </row>
    <row r="67" spans="2:8" ht="21" customHeight="1" x14ac:dyDescent="0.5">
      <c r="B67" s="120">
        <v>13</v>
      </c>
      <c r="C67" s="464"/>
      <c r="D67" s="465"/>
      <c r="E67" s="12"/>
      <c r="F67" s="10"/>
      <c r="G67" s="6"/>
      <c r="H67" s="121">
        <f t="shared" si="4"/>
        <v>0</v>
      </c>
    </row>
    <row r="68" spans="2:8" ht="21" customHeight="1" x14ac:dyDescent="0.5">
      <c r="B68" s="120">
        <v>14</v>
      </c>
      <c r="C68" s="464"/>
      <c r="D68" s="465"/>
      <c r="E68" s="12"/>
      <c r="F68" s="10"/>
      <c r="G68" s="6"/>
      <c r="H68" s="121">
        <f t="shared" si="4"/>
        <v>0</v>
      </c>
    </row>
    <row r="69" spans="2:8" ht="21" customHeight="1" x14ac:dyDescent="0.5">
      <c r="B69" s="120">
        <v>15</v>
      </c>
      <c r="C69" s="464"/>
      <c r="D69" s="465"/>
      <c r="E69" s="12"/>
      <c r="F69" s="10"/>
      <c r="G69" s="6"/>
      <c r="H69" s="121">
        <f t="shared" si="4"/>
        <v>0</v>
      </c>
    </row>
    <row r="70" spans="2:8" ht="21" customHeight="1" x14ac:dyDescent="0.5">
      <c r="B70" s="120">
        <v>16</v>
      </c>
      <c r="C70" s="464"/>
      <c r="D70" s="465"/>
      <c r="E70" s="12"/>
      <c r="F70" s="10"/>
      <c r="G70" s="6"/>
      <c r="H70" s="121">
        <f t="shared" si="4"/>
        <v>0</v>
      </c>
    </row>
    <row r="71" spans="2:8" ht="21" customHeight="1" x14ac:dyDescent="0.5">
      <c r="B71" s="120">
        <v>17</v>
      </c>
      <c r="C71" s="464"/>
      <c r="D71" s="465"/>
      <c r="E71" s="12"/>
      <c r="F71" s="10"/>
      <c r="G71" s="6"/>
      <c r="H71" s="121">
        <f t="shared" si="4"/>
        <v>0</v>
      </c>
    </row>
    <row r="72" spans="2:8" ht="21" customHeight="1" x14ac:dyDescent="0.5">
      <c r="B72" s="120">
        <v>18</v>
      </c>
      <c r="C72" s="464"/>
      <c r="D72" s="465"/>
      <c r="E72" s="12"/>
      <c r="F72" s="10"/>
      <c r="G72" s="6"/>
      <c r="H72" s="121">
        <f t="shared" si="4"/>
        <v>0</v>
      </c>
    </row>
    <row r="73" spans="2:8" ht="21" customHeight="1" x14ac:dyDescent="0.5">
      <c r="B73" s="120">
        <v>19</v>
      </c>
      <c r="C73" s="347"/>
      <c r="D73" s="348"/>
      <c r="E73" s="12"/>
      <c r="F73" s="10"/>
      <c r="G73" s="6"/>
      <c r="H73" s="121">
        <f t="shared" si="4"/>
        <v>0</v>
      </c>
    </row>
    <row r="74" spans="2:8" ht="21" customHeight="1" x14ac:dyDescent="0.5">
      <c r="B74" s="120">
        <v>20</v>
      </c>
      <c r="C74" s="347"/>
      <c r="D74" s="348"/>
      <c r="E74" s="12"/>
      <c r="F74" s="10"/>
      <c r="G74" s="6"/>
      <c r="H74" s="121">
        <f t="shared" si="4"/>
        <v>0</v>
      </c>
    </row>
    <row r="75" spans="2:8" ht="21" customHeight="1" x14ac:dyDescent="0.5">
      <c r="B75" s="120">
        <v>21</v>
      </c>
      <c r="C75" s="347"/>
      <c r="D75" s="348"/>
      <c r="E75" s="12"/>
      <c r="F75" s="10"/>
      <c r="G75" s="6"/>
      <c r="H75" s="121">
        <f t="shared" si="4"/>
        <v>0</v>
      </c>
    </row>
    <row r="76" spans="2:8" ht="21" customHeight="1" x14ac:dyDescent="0.5">
      <c r="B76" s="120">
        <v>22</v>
      </c>
      <c r="C76" s="347"/>
      <c r="D76" s="348"/>
      <c r="E76" s="12"/>
      <c r="F76" s="10"/>
      <c r="G76" s="6"/>
      <c r="H76" s="121">
        <f t="shared" si="4"/>
        <v>0</v>
      </c>
    </row>
    <row r="77" spans="2:8" ht="21" customHeight="1" x14ac:dyDescent="0.5">
      <c r="B77" s="120">
        <v>23</v>
      </c>
      <c r="C77" s="347"/>
      <c r="D77" s="348"/>
      <c r="E77" s="12"/>
      <c r="F77" s="10"/>
      <c r="G77" s="6"/>
      <c r="H77" s="121">
        <f t="shared" si="4"/>
        <v>0</v>
      </c>
    </row>
    <row r="78" spans="2:8" ht="21" customHeight="1" x14ac:dyDescent="0.5">
      <c r="B78" s="120">
        <v>24</v>
      </c>
      <c r="C78" s="347"/>
      <c r="D78" s="348"/>
      <c r="E78" s="12"/>
      <c r="F78" s="10"/>
      <c r="G78" s="6"/>
      <c r="H78" s="121">
        <f t="shared" si="4"/>
        <v>0</v>
      </c>
    </row>
    <row r="79" spans="2:8" ht="21" customHeight="1" x14ac:dyDescent="0.5">
      <c r="B79" s="120">
        <v>25</v>
      </c>
      <c r="C79" s="347"/>
      <c r="D79" s="348"/>
      <c r="E79" s="12"/>
      <c r="F79" s="10"/>
      <c r="G79" s="6"/>
      <c r="H79" s="121">
        <f t="shared" si="4"/>
        <v>0</v>
      </c>
    </row>
    <row r="80" spans="2:8" ht="21" customHeight="1" x14ac:dyDescent="0.5">
      <c r="B80" s="120">
        <v>26</v>
      </c>
      <c r="C80" s="347"/>
      <c r="D80" s="348"/>
      <c r="E80" s="12"/>
      <c r="F80" s="10"/>
      <c r="G80" s="6"/>
      <c r="H80" s="121">
        <f t="shared" si="4"/>
        <v>0</v>
      </c>
    </row>
    <row r="81" spans="2:12" ht="21" customHeight="1" x14ac:dyDescent="0.5">
      <c r="B81" s="120">
        <v>27</v>
      </c>
      <c r="C81" s="347"/>
      <c r="D81" s="348"/>
      <c r="E81" s="12"/>
      <c r="F81" s="10"/>
      <c r="G81" s="6"/>
      <c r="H81" s="121">
        <f t="shared" si="4"/>
        <v>0</v>
      </c>
    </row>
    <row r="82" spans="2:12" ht="21" customHeight="1" x14ac:dyDescent="0.5">
      <c r="B82" s="120">
        <v>28</v>
      </c>
      <c r="C82" s="347"/>
      <c r="D82" s="348"/>
      <c r="E82" s="12"/>
      <c r="F82" s="10"/>
      <c r="G82" s="6"/>
      <c r="H82" s="121">
        <f t="shared" si="4"/>
        <v>0</v>
      </c>
    </row>
    <row r="83" spans="2:12" ht="21" customHeight="1" x14ac:dyDescent="0.5">
      <c r="B83" s="120">
        <v>29</v>
      </c>
      <c r="C83" s="464"/>
      <c r="D83" s="465"/>
      <c r="E83" s="12"/>
      <c r="F83" s="10"/>
      <c r="G83" s="6"/>
      <c r="H83" s="121">
        <f t="shared" si="4"/>
        <v>0</v>
      </c>
    </row>
    <row r="84" spans="2:12" ht="21" customHeight="1" thickBot="1" x14ac:dyDescent="0.55000000000000004">
      <c r="B84" s="120">
        <v>30</v>
      </c>
      <c r="C84" s="467"/>
      <c r="D84" s="468"/>
      <c r="E84" s="13"/>
      <c r="F84" s="11"/>
      <c r="G84" s="8"/>
      <c r="H84" s="122">
        <f t="shared" ref="H84" si="5">SUM(E84:G84)</f>
        <v>0</v>
      </c>
    </row>
    <row r="85" spans="2:12" ht="24" thickBot="1" x14ac:dyDescent="0.55000000000000004">
      <c r="B85" s="90"/>
      <c r="C85" s="428" t="s">
        <v>56</v>
      </c>
      <c r="D85" s="429"/>
      <c r="E85" s="215">
        <f>SUM(E7:E36,E38:E84)</f>
        <v>8</v>
      </c>
      <c r="F85" s="216">
        <f>SUM(F7:F36,F38:F84)</f>
        <v>0</v>
      </c>
      <c r="G85" s="215">
        <f>SUM(G7:G36,G38:G84)</f>
        <v>0</v>
      </c>
      <c r="H85" s="215">
        <f>SUM(H7:H36,H38:H84)</f>
        <v>8</v>
      </c>
    </row>
    <row r="90" spans="2:12" x14ac:dyDescent="0.5">
      <c r="C90" s="191" t="s">
        <v>40</v>
      </c>
      <c r="D90" s="530" t="s">
        <v>41</v>
      </c>
      <c r="E90" s="531"/>
      <c r="F90" s="531"/>
      <c r="G90" s="531"/>
      <c r="H90" s="192"/>
    </row>
    <row r="91" spans="2:12" x14ac:dyDescent="0.5">
      <c r="C91" s="295" t="s">
        <v>188</v>
      </c>
      <c r="D91" s="194"/>
      <c r="E91" s="194"/>
      <c r="F91" s="194"/>
      <c r="G91" s="194"/>
      <c r="H91" s="196"/>
      <c r="I91" s="200"/>
      <c r="J91" s="198"/>
      <c r="K91" s="198"/>
      <c r="L91" s="198"/>
    </row>
    <row r="92" spans="2:12" x14ac:dyDescent="0.5">
      <c r="C92" s="294" t="s">
        <v>189</v>
      </c>
      <c r="D92" s="198" t="s">
        <v>190</v>
      </c>
      <c r="E92" s="198"/>
      <c r="F92" s="198"/>
      <c r="G92" s="198"/>
      <c r="H92" s="201"/>
      <c r="I92" s="291"/>
      <c r="J92" s="56"/>
      <c r="K92" s="198"/>
      <c r="L92" s="198"/>
    </row>
    <row r="93" spans="2:12" x14ac:dyDescent="0.5">
      <c r="C93" s="292" t="s">
        <v>191</v>
      </c>
      <c r="D93" s="198" t="s">
        <v>192</v>
      </c>
      <c r="E93" s="56"/>
      <c r="F93" s="198"/>
      <c r="G93" s="198"/>
      <c r="H93" s="201"/>
      <c r="I93" s="291"/>
      <c r="J93" s="56"/>
      <c r="K93" s="198"/>
      <c r="L93" s="198"/>
    </row>
    <row r="94" spans="2:12" x14ac:dyDescent="0.5">
      <c r="C94" s="292"/>
      <c r="D94" s="198"/>
      <c r="E94" s="56"/>
      <c r="F94" s="198"/>
      <c r="G94" s="198"/>
      <c r="H94" s="201"/>
      <c r="I94" s="291"/>
      <c r="J94" s="56"/>
      <c r="K94" s="198"/>
      <c r="L94" s="198"/>
    </row>
    <row r="95" spans="2:12" x14ac:dyDescent="0.5">
      <c r="C95" s="292"/>
      <c r="D95" s="198"/>
      <c r="E95" s="56"/>
      <c r="F95" s="198"/>
      <c r="G95" s="198"/>
      <c r="H95" s="201"/>
      <c r="I95" s="291"/>
      <c r="J95" s="56"/>
      <c r="K95" s="198"/>
      <c r="L95" s="198"/>
    </row>
    <row r="96" spans="2:12" x14ac:dyDescent="0.5">
      <c r="C96" s="292"/>
      <c r="D96" s="198"/>
      <c r="E96" s="56"/>
      <c r="F96" s="198"/>
      <c r="G96" s="198"/>
      <c r="H96" s="201"/>
      <c r="I96" s="291"/>
      <c r="J96" s="56"/>
      <c r="K96" s="198"/>
      <c r="L96" s="198"/>
    </row>
    <row r="97" spans="3:12" x14ac:dyDescent="0.5">
      <c r="C97" s="292"/>
      <c r="D97" s="198"/>
      <c r="E97" s="56"/>
      <c r="F97" s="198"/>
      <c r="G97" s="198"/>
      <c r="H97" s="201"/>
      <c r="I97" s="291"/>
      <c r="J97" s="56"/>
      <c r="K97" s="198"/>
      <c r="L97" s="198"/>
    </row>
    <row r="98" spans="3:12" x14ac:dyDescent="0.5">
      <c r="C98" s="292"/>
      <c r="D98" s="198"/>
      <c r="E98" s="56"/>
      <c r="F98" s="198"/>
      <c r="G98" s="198"/>
      <c r="H98" s="201"/>
      <c r="I98" s="291"/>
      <c r="J98" s="56"/>
      <c r="K98" s="198"/>
      <c r="L98" s="198"/>
    </row>
    <row r="99" spans="3:12" x14ac:dyDescent="0.5">
      <c r="C99" s="292"/>
      <c r="D99" s="198"/>
      <c r="E99" s="56"/>
      <c r="F99" s="198"/>
      <c r="G99" s="198"/>
      <c r="H99" s="201"/>
      <c r="I99" s="291"/>
      <c r="J99" s="56"/>
      <c r="K99" s="198"/>
      <c r="L99" s="198"/>
    </row>
    <row r="100" spans="3:12" x14ac:dyDescent="0.5">
      <c r="C100" s="292"/>
      <c r="D100" s="198"/>
      <c r="E100" s="56"/>
      <c r="F100" s="198"/>
      <c r="G100" s="198"/>
      <c r="H100" s="201"/>
      <c r="I100" s="291"/>
      <c r="J100" s="56"/>
      <c r="K100" s="198"/>
      <c r="L100" s="198"/>
    </row>
    <row r="101" spans="3:12" x14ac:dyDescent="0.5">
      <c r="C101" s="292"/>
      <c r="D101" s="198"/>
      <c r="E101" s="199"/>
      <c r="F101" s="198"/>
      <c r="G101" s="198"/>
      <c r="H101" s="201"/>
      <c r="I101" s="200"/>
      <c r="J101" s="56"/>
      <c r="K101" s="198"/>
      <c r="L101" s="198"/>
    </row>
    <row r="102" spans="3:12" x14ac:dyDescent="0.5">
      <c r="C102" s="293"/>
      <c r="D102" s="203"/>
      <c r="E102" s="204"/>
      <c r="F102" s="203"/>
      <c r="G102" s="203"/>
      <c r="H102" s="206"/>
      <c r="I102" s="200"/>
      <c r="J102" s="56"/>
      <c r="K102" s="198"/>
      <c r="L102" s="198"/>
    </row>
  </sheetData>
  <sheetProtection algorithmName="SHA-512" hashValue="v5IAqER+JF9+3pecI/T8pGovfmvStE67Rr8azSf0m1zsLwcukOJO2iz9iZtg14ZvZXkgKcDFbnd24YRWHakT3A==" saltValue="U8+qpS5rcQCZNerSulWFVw==" spinCount="100000" sheet="1" formatCells="0" formatColumns="0" formatRows="0" insertColumns="0" insertRows="0" insertHyperlinks="0" deleteColumns="0" deleteRows="0" sort="0" autoFilter="0" pivotTables="0"/>
  <mergeCells count="63">
    <mergeCell ref="C67:D67"/>
    <mergeCell ref="C70:D70"/>
    <mergeCell ref="C71:D71"/>
    <mergeCell ref="C62:D62"/>
    <mergeCell ref="C63:D63"/>
    <mergeCell ref="C64:D64"/>
    <mergeCell ref="C65:D65"/>
    <mergeCell ref="C66:D66"/>
    <mergeCell ref="C85:D85"/>
    <mergeCell ref="C53:D53"/>
    <mergeCell ref="C37:D37"/>
    <mergeCell ref="C50:D50"/>
    <mergeCell ref="C84:D84"/>
    <mergeCell ref="C69:D69"/>
    <mergeCell ref="C52:D52"/>
    <mergeCell ref="C54:D54"/>
    <mergeCell ref="C55:D55"/>
    <mergeCell ref="C41:D41"/>
    <mergeCell ref="C51:D51"/>
    <mergeCell ref="C38:D38"/>
    <mergeCell ref="C58:D58"/>
    <mergeCell ref="C59:D59"/>
    <mergeCell ref="C60:D60"/>
    <mergeCell ref="C61:D61"/>
    <mergeCell ref="C20:D20"/>
    <mergeCell ref="C21:D21"/>
    <mergeCell ref="C25:D25"/>
    <mergeCell ref="C14:D14"/>
    <mergeCell ref="C18:D18"/>
    <mergeCell ref="C19:D19"/>
    <mergeCell ref="E3:H3"/>
    <mergeCell ref="H4:H5"/>
    <mergeCell ref="C7:D7"/>
    <mergeCell ref="C8:D8"/>
    <mergeCell ref="B3:D5"/>
    <mergeCell ref="E4:F4"/>
    <mergeCell ref="C9:D9"/>
    <mergeCell ref="C10:D10"/>
    <mergeCell ref="C11:D11"/>
    <mergeCell ref="C13:D13"/>
    <mergeCell ref="C17:D17"/>
    <mergeCell ref="D90:G90"/>
    <mergeCell ref="C15:D15"/>
    <mergeCell ref="C16:D16"/>
    <mergeCell ref="C12:D12"/>
    <mergeCell ref="C72:D72"/>
    <mergeCell ref="C83:D83"/>
    <mergeCell ref="C39:D39"/>
    <mergeCell ref="C40:D40"/>
    <mergeCell ref="C42:D42"/>
    <mergeCell ref="C57:D57"/>
    <mergeCell ref="C68:D68"/>
    <mergeCell ref="C56:D56"/>
    <mergeCell ref="C36:D36"/>
    <mergeCell ref="C23:D23"/>
    <mergeCell ref="C24:D24"/>
    <mergeCell ref="C22:D22"/>
    <mergeCell ref="C49:D49"/>
    <mergeCell ref="C43:D43"/>
    <mergeCell ref="C44:D44"/>
    <mergeCell ref="C45:D45"/>
    <mergeCell ref="C46:D46"/>
    <mergeCell ref="C48:D48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B1:H104"/>
  <sheetViews>
    <sheetView zoomScaleNormal="85" zoomScaleSheetLayoutView="100" workbookViewId="0">
      <selection activeCell="D12" sqref="D12"/>
    </sheetView>
  </sheetViews>
  <sheetFormatPr defaultColWidth="9.140625" defaultRowHeight="21.75" x14ac:dyDescent="0.5"/>
  <cols>
    <col min="1" max="1" width="1.7109375" style="46" customWidth="1"/>
    <col min="2" max="2" width="5.5703125" style="46" customWidth="1"/>
    <col min="3" max="3" width="52.7109375" style="46" customWidth="1"/>
    <col min="4" max="4" width="19.7109375" style="46" customWidth="1"/>
    <col min="5" max="7" width="9.7109375" style="46" customWidth="1"/>
    <col min="8" max="8" width="8.7109375" style="46" customWidth="1"/>
    <col min="9" max="16384" width="9.140625" style="46"/>
  </cols>
  <sheetData>
    <row r="1" spans="2:8" ht="24" x14ac:dyDescent="0.55000000000000004">
      <c r="B1" s="56" t="s">
        <v>107</v>
      </c>
      <c r="C1" s="36"/>
      <c r="D1" s="36"/>
    </row>
    <row r="2" spans="2:8" ht="22.5" thickBot="1" x14ac:dyDescent="0.55000000000000004">
      <c r="B2" s="56"/>
    </row>
    <row r="3" spans="2:8" ht="36" customHeight="1" thickTop="1" thickBot="1" x14ac:dyDescent="0.55000000000000004">
      <c r="B3" s="123"/>
      <c r="C3" s="123" t="s">
        <v>27</v>
      </c>
      <c r="D3" s="123"/>
      <c r="E3" s="124"/>
      <c r="F3" s="124"/>
      <c r="G3" s="124"/>
      <c r="H3" s="124"/>
    </row>
    <row r="4" spans="2:8" ht="28.5" customHeight="1" x14ac:dyDescent="0.5">
      <c r="B4" s="427" t="s">
        <v>23</v>
      </c>
      <c r="C4" s="429"/>
      <c r="D4" s="542" t="s">
        <v>47</v>
      </c>
      <c r="E4" s="427" t="s">
        <v>28</v>
      </c>
      <c r="F4" s="428"/>
      <c r="G4" s="429"/>
    </row>
    <row r="5" spans="2:8" ht="28.5" customHeight="1" thickBot="1" x14ac:dyDescent="0.55000000000000004">
      <c r="B5" s="430"/>
      <c r="C5" s="432"/>
      <c r="D5" s="543"/>
      <c r="E5" s="430"/>
      <c r="F5" s="431"/>
      <c r="G5" s="432"/>
    </row>
    <row r="6" spans="2:8" ht="35.1" customHeight="1" x14ac:dyDescent="0.5">
      <c r="B6" s="125"/>
      <c r="C6" s="247" t="s">
        <v>54</v>
      </c>
      <c r="D6" s="217">
        <f>('ตาราง 1 งานสอน (ป.ตรี)'!K39+'ตาราง 2 งานสอน (บัณฑิตศึกษา)'!K34+'ตาราง 3 งานสอน (โครงการวิจัย)'!L40)/46</f>
        <v>7.2463768115942032E-2</v>
      </c>
      <c r="E6" s="129" t="s">
        <v>35</v>
      </c>
      <c r="F6" s="544">
        <f>D6/D12</f>
        <v>5.8343057176196032E-3</v>
      </c>
      <c r="G6" s="545"/>
    </row>
    <row r="7" spans="2:8" ht="35.1" customHeight="1" x14ac:dyDescent="0.5">
      <c r="B7" s="126"/>
      <c r="C7" s="248" t="s">
        <v>58</v>
      </c>
      <c r="D7" s="218">
        <f>'ตาราง 4 งานวิจัย'!I43/46</f>
        <v>0</v>
      </c>
      <c r="E7" s="130" t="s">
        <v>35</v>
      </c>
      <c r="F7" s="537">
        <f>D7/D12</f>
        <v>0</v>
      </c>
      <c r="G7" s="538"/>
    </row>
    <row r="8" spans="2:8" ht="35.1" customHeight="1" x14ac:dyDescent="0.5">
      <c r="B8" s="92"/>
      <c r="C8" s="249" t="s">
        <v>64</v>
      </c>
      <c r="D8" s="218">
        <f>'ตาราง 5 งานวิชาการ'!G46/46</f>
        <v>0</v>
      </c>
      <c r="E8" s="130" t="s">
        <v>35</v>
      </c>
      <c r="F8" s="537">
        <f>D8/D12</f>
        <v>0</v>
      </c>
      <c r="G8" s="538"/>
    </row>
    <row r="9" spans="2:8" ht="35.1" customHeight="1" x14ac:dyDescent="0.5">
      <c r="B9" s="75"/>
      <c r="C9" s="250" t="s">
        <v>59</v>
      </c>
      <c r="D9" s="218">
        <f>('ตาราง 6 งานบริหาร'!K29)/46</f>
        <v>11.739130434782609</v>
      </c>
      <c r="E9" s="130" t="s">
        <v>35</v>
      </c>
      <c r="F9" s="548">
        <f>D9/D12</f>
        <v>0.94515752625437566</v>
      </c>
      <c r="G9" s="549"/>
    </row>
    <row r="10" spans="2:8" ht="35.1" customHeight="1" x14ac:dyDescent="0.5">
      <c r="B10" s="92"/>
      <c r="C10" s="249" t="s">
        <v>60</v>
      </c>
      <c r="D10" s="219">
        <f>('ตาราง 7 งานบริการวิชาการ'!E70)/46</f>
        <v>0.43478260869565216</v>
      </c>
      <c r="E10" s="131" t="s">
        <v>35</v>
      </c>
      <c r="F10" s="548">
        <f>D10/D12</f>
        <v>3.5005834305717617E-2</v>
      </c>
      <c r="G10" s="549"/>
    </row>
    <row r="11" spans="2:8" ht="35.1" customHeight="1" thickBot="1" x14ac:dyDescent="0.55000000000000004">
      <c r="B11" s="127"/>
      <c r="C11" s="251" t="s">
        <v>61</v>
      </c>
      <c r="D11" s="220">
        <f>'ตาราง 8 งานทำนุบำรุงศิลป'!H85/46</f>
        <v>0.17391304347826086</v>
      </c>
      <c r="E11" s="132" t="s">
        <v>35</v>
      </c>
      <c r="F11" s="546">
        <f>D11/D12</f>
        <v>1.4002333722287047E-2</v>
      </c>
      <c r="G11" s="547"/>
    </row>
    <row r="12" spans="2:8" ht="36.75" customHeight="1" thickBot="1" x14ac:dyDescent="0.55000000000000004">
      <c r="C12" s="128" t="s">
        <v>42</v>
      </c>
      <c r="D12" s="221">
        <f>SUM(D6:D11)</f>
        <v>12.420289855072465</v>
      </c>
      <c r="E12" s="539">
        <f>SUM(F6:F11)</f>
        <v>0.99999999999999989</v>
      </c>
      <c r="F12" s="540"/>
      <c r="G12" s="541"/>
    </row>
    <row r="14" spans="2:8" x14ac:dyDescent="0.5">
      <c r="B14" s="46" t="s">
        <v>197</v>
      </c>
    </row>
    <row r="18" spans="3:6" ht="24" x14ac:dyDescent="0.55000000000000004">
      <c r="C18" s="36" t="s">
        <v>29</v>
      </c>
      <c r="D18" s="36"/>
    </row>
    <row r="19" spans="3:6" ht="24" x14ac:dyDescent="0.55000000000000004">
      <c r="C19" s="36"/>
      <c r="D19" s="36"/>
    </row>
    <row r="20" spans="3:6" ht="19.5" customHeight="1" x14ac:dyDescent="0.5"/>
    <row r="21" spans="3:6" s="36" customFormat="1" ht="19.5" customHeight="1" x14ac:dyDescent="0.55000000000000004">
      <c r="C21" s="35" t="s">
        <v>43</v>
      </c>
      <c r="D21" s="35"/>
      <c r="F21" s="37" t="s">
        <v>43</v>
      </c>
    </row>
    <row r="22" spans="3:6" s="36" customFormat="1" ht="24" x14ac:dyDescent="0.55000000000000004">
      <c r="C22" s="37" t="s">
        <v>44</v>
      </c>
      <c r="D22" s="37"/>
      <c r="F22" s="37" t="s">
        <v>168</v>
      </c>
    </row>
    <row r="23" spans="3:6" s="36" customFormat="1" ht="23.25" customHeight="1" x14ac:dyDescent="0.55000000000000004">
      <c r="C23" s="37" t="s">
        <v>194</v>
      </c>
      <c r="D23" s="37"/>
      <c r="F23" s="37" t="s">
        <v>167</v>
      </c>
    </row>
    <row r="24" spans="3:6" s="36" customFormat="1" ht="19.5" customHeight="1" x14ac:dyDescent="0.55000000000000004">
      <c r="C24" s="37"/>
      <c r="D24" s="37"/>
      <c r="F24" s="37"/>
    </row>
    <row r="25" spans="3:6" s="36" customFormat="1" ht="24" customHeight="1" x14ac:dyDescent="0.55000000000000004">
      <c r="C25" s="37" t="s">
        <v>30</v>
      </c>
      <c r="D25" s="37"/>
      <c r="E25" s="36" t="s">
        <v>30</v>
      </c>
    </row>
    <row r="99" spans="6:6" x14ac:dyDescent="0.5">
      <c r="F99" s="168"/>
    </row>
    <row r="100" spans="6:6" x14ac:dyDescent="0.5">
      <c r="F100" s="168"/>
    </row>
    <row r="101" spans="6:6" x14ac:dyDescent="0.5">
      <c r="F101" s="168"/>
    </row>
    <row r="102" spans="6:6" x14ac:dyDescent="0.5">
      <c r="F102" s="168"/>
    </row>
    <row r="103" spans="6:6" x14ac:dyDescent="0.5">
      <c r="F103" s="168"/>
    </row>
    <row r="104" spans="6:6" x14ac:dyDescent="0.5">
      <c r="F104" s="168"/>
    </row>
  </sheetData>
  <sheetProtection algorithmName="SHA-512" hashValue="+RSvCAaYBjGsC1G9xxTvlnvbVeR8w54CMI8UUuP+q14NY2urX8xoY3McXm5nSaK2SZBBinaU8SxJrATRqdK1pQ==" saltValue="mrbaluGYtfut8/8Npo8qoA==" spinCount="100000" sheet="1" formatCells="0" formatColumns="0" formatRows="0" insertColumns="0" insertRows="0" insertHyperlinks="0" deleteColumns="0" deleteRows="0" sort="0" autoFilter="0" pivotTables="0"/>
  <mergeCells count="10">
    <mergeCell ref="F8:G8"/>
    <mergeCell ref="E12:G12"/>
    <mergeCell ref="D4:D5"/>
    <mergeCell ref="B4:C5"/>
    <mergeCell ref="F6:G6"/>
    <mergeCell ref="F11:G11"/>
    <mergeCell ref="E4:G5"/>
    <mergeCell ref="F7:G7"/>
    <mergeCell ref="F9:G9"/>
    <mergeCell ref="F10:G10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ตาราง 1 งานสอน (ป.ตรี)</vt:lpstr>
      <vt:lpstr>ตาราง 2 งานสอน (บัณฑิตศึกษา)</vt:lpstr>
      <vt:lpstr>ตาราง 3 งานสอน (โครงการวิจัย)</vt:lpstr>
      <vt:lpstr>ตาราง 4 งานวิจัย</vt:lpstr>
      <vt:lpstr>ตาราง 5 งานวิชาการ</vt:lpstr>
      <vt:lpstr>ตาราง 6 งานบริหาร</vt:lpstr>
      <vt:lpstr>ตาราง 7 งานบริการวิชาการ</vt:lpstr>
      <vt:lpstr>ตาราง 8 งานทำนุบำรุงศิลป</vt:lpstr>
      <vt:lpstr>สรุปภาระงาน</vt:lpstr>
      <vt:lpstr>คุณภาพ</vt:lpstr>
      <vt:lpstr>'ตาราง 1 งานสอน (ป.ตรี)'!Print_Area</vt:lpstr>
      <vt:lpstr>'ตาราง 2 งานสอน (บัณฑิตศึกษา)'!Print_Area</vt:lpstr>
      <vt:lpstr>'ตาราง 3 งานสอน (โครงการวิจัย)'!Print_Area</vt:lpstr>
      <vt:lpstr>'ตาราง 4 งานวิจัย'!Print_Area</vt:lpstr>
      <vt:lpstr>'ตาราง 5 งานวิชาการ'!Print_Area</vt:lpstr>
      <vt:lpstr>'ตาราง 6 งานบริหาร'!Print_Area</vt:lpstr>
      <vt:lpstr>'ตาราง 7 งานบริการวิชาการ'!Print_Area</vt:lpstr>
      <vt:lpstr>'ตาราง 8 งานทำนุบำรุงศิลป'!Print_Area</vt:lpstr>
      <vt:lpstr>สรุปภาระงาน!Print_Area</vt:lpstr>
    </vt:vector>
  </TitlesOfParts>
  <Company>science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SCGB</dc:creator>
  <cp:lastModifiedBy>Windows User</cp:lastModifiedBy>
  <cp:lastPrinted>2017-09-12T03:25:29Z</cp:lastPrinted>
  <dcterms:created xsi:type="dcterms:W3CDTF">2003-02-06T09:52:34Z</dcterms:created>
  <dcterms:modified xsi:type="dcterms:W3CDTF">2019-06-26T03:31:40Z</dcterms:modified>
</cp:coreProperties>
</file>