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D:\Download2\"/>
    </mc:Choice>
  </mc:AlternateContent>
  <xr:revisionPtr revIDLastSave="0" documentId="13_ncr:1_{6B03B255-B82F-416F-9D28-969DAF819E1C}" xr6:coauthVersionLast="36" xr6:coauthVersionMax="36" xr10:uidLastSave="{00000000-0000-0000-0000-000000000000}"/>
  <bookViews>
    <workbookView xWindow="0" yWindow="0" windowWidth="23040" windowHeight="8748" tabRatio="815" xr2:uid="{00000000-000D-0000-FFFF-FFFF00000000}"/>
  </bookViews>
  <sheets>
    <sheet name="ตาราง 1 งานสอน (ป.ตรี)" sheetId="1" r:id="rId1"/>
    <sheet name="ตาราง 2 งานสอน (บัณฑิตศึกษา)" sheetId="22" r:id="rId2"/>
    <sheet name="ตาราง 3 งานสอน (โครงการวิจัย)" sheetId="14" r:id="rId3"/>
    <sheet name="ตาราง 4 งานวิจัย" sheetId="25" r:id="rId4"/>
    <sheet name="ตาราง 5 งานวิชาการ" sheetId="21" r:id="rId5"/>
    <sheet name="ตาราง 6 งานบริหาร" sheetId="16" r:id="rId6"/>
    <sheet name="ตาราง 7 งานบริการวิชาการ" sheetId="17" r:id="rId7"/>
    <sheet name="ตาราง 8 งานทำนุบำรุงศิลป" sheetId="20" r:id="rId8"/>
    <sheet name="ตาราง 9 ภาระงานอื่น ๆ " sheetId="26" r:id="rId9"/>
    <sheet name="สรุปภาระงาน" sheetId="24" r:id="rId10"/>
  </sheets>
  <definedNames>
    <definedName name="_xlnm.Print_Area" localSheetId="0">'ตาราง 1 งานสอน (ป.ตรี)'!$B$2:$M$41</definedName>
    <definedName name="_xlnm.Print_Area" localSheetId="1">'ตาราง 2 งานสอน (บัณฑิตศึกษา)'!$B$1:$M$36</definedName>
    <definedName name="_xlnm.Print_Area" localSheetId="2">'ตาราง 3 งานสอน (โครงการวิจัย)'!$A$1:$L$42</definedName>
    <definedName name="_xlnm.Print_Area" localSheetId="3">'ตาราง 4 งานวิจัย'!$B$1:$I$46</definedName>
    <definedName name="_xlnm.Print_Area" localSheetId="4">'ตาราง 5 งานวิชาการ'!$B$1:$G$49</definedName>
    <definedName name="_xlnm.Print_Area" localSheetId="5">'ตาราง 6 งานบริหาร'!$B$1:$K$43</definedName>
    <definedName name="_xlnm.Print_Area" localSheetId="6">'ตาราง 7 งานบริการวิชาการ'!$B$1:$H$70</definedName>
    <definedName name="_xlnm.Print_Area" localSheetId="7">'ตาราง 8 งานทำนุบำรุงศิลป'!$B$1:$H$40</definedName>
    <definedName name="_xlnm.Print_Area" localSheetId="8">'ตาราง 9 ภาระงานอื่น ๆ '!$B$1:$H$58</definedName>
    <definedName name="_xlnm.Print_Area" localSheetId="9">สรุปภาระงาน!$B$1:$H$26</definedName>
  </definedNames>
  <calcPr calcId="191029"/>
</workbook>
</file>

<file path=xl/calcChain.xml><?xml version="1.0" encoding="utf-8"?>
<calcChain xmlns="http://schemas.openxmlformats.org/spreadsheetml/2006/main">
  <c r="H8" i="20" l="1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G58" i="26"/>
  <c r="F58" i="26"/>
  <c r="E58" i="26"/>
  <c r="H57" i="26"/>
  <c r="H56" i="26"/>
  <c r="H55" i="26"/>
  <c r="H54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38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58" i="26" l="1"/>
  <c r="D12" i="24" s="1"/>
  <c r="H59" i="17"/>
  <c r="H58" i="17"/>
  <c r="H57" i="17"/>
  <c r="H56" i="17"/>
  <c r="H55" i="17"/>
  <c r="H54" i="17"/>
  <c r="H53" i="17"/>
  <c r="H52" i="17"/>
  <c r="H51" i="17"/>
  <c r="H45" i="17"/>
  <c r="H46" i="17"/>
  <c r="H47" i="17"/>
  <c r="H41" i="17"/>
  <c r="H42" i="17"/>
  <c r="H43" i="17"/>
  <c r="H44" i="17"/>
  <c r="H48" i="17"/>
  <c r="H40" i="17"/>
  <c r="I27" i="25"/>
  <c r="I43" i="25" s="1"/>
  <c r="D7" i="24" s="1"/>
  <c r="J38" i="14" l="1"/>
  <c r="K38" i="14"/>
  <c r="J39" i="14"/>
  <c r="K39" i="14"/>
  <c r="K37" i="14"/>
  <c r="J37" i="14"/>
  <c r="J34" i="14"/>
  <c r="K34" i="14"/>
  <c r="J35" i="14"/>
  <c r="K35" i="14"/>
  <c r="K33" i="14"/>
  <c r="J33" i="14"/>
  <c r="J30" i="14"/>
  <c r="K30" i="14"/>
  <c r="J31" i="14"/>
  <c r="K31" i="14"/>
  <c r="L31" i="14" s="1"/>
  <c r="J29" i="14"/>
  <c r="J25" i="14"/>
  <c r="K25" i="14"/>
  <c r="J26" i="14"/>
  <c r="K26" i="14"/>
  <c r="J27" i="14"/>
  <c r="K27" i="14"/>
  <c r="K29" i="14"/>
  <c r="L35" i="14"/>
  <c r="J6" i="14"/>
  <c r="I10" i="14"/>
  <c r="I11" i="14"/>
  <c r="I12" i="14"/>
  <c r="I13" i="14"/>
  <c r="I14" i="14"/>
  <c r="I15" i="14"/>
  <c r="I16" i="14"/>
  <c r="I17" i="14"/>
  <c r="I18" i="14"/>
  <c r="I9" i="14"/>
  <c r="I8" i="14"/>
  <c r="H9" i="14"/>
  <c r="H10" i="14"/>
  <c r="H11" i="14"/>
  <c r="H12" i="14"/>
  <c r="H13" i="14"/>
  <c r="H14" i="14"/>
  <c r="H15" i="14"/>
  <c r="H16" i="14"/>
  <c r="H17" i="14"/>
  <c r="H18" i="14"/>
  <c r="H8" i="14"/>
  <c r="L33" i="14" l="1"/>
  <c r="L34" i="14"/>
  <c r="L30" i="14"/>
  <c r="L29" i="14"/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N11" i="1"/>
  <c r="O11" i="1" s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10" i="1"/>
  <c r="O10" i="1" s="1"/>
  <c r="J13" i="14" l="1"/>
  <c r="J17" i="14"/>
  <c r="J10" i="14"/>
  <c r="J11" i="14"/>
  <c r="J12" i="14"/>
  <c r="J14" i="14"/>
  <c r="J15" i="14"/>
  <c r="J16" i="14"/>
  <c r="J18" i="14"/>
  <c r="J9" i="14" l="1"/>
  <c r="J8" i="14"/>
  <c r="L26" i="14" l="1"/>
  <c r="L27" i="14"/>
  <c r="L25" i="14" l="1"/>
  <c r="L40" i="14" s="1"/>
  <c r="L39" i="14"/>
  <c r="L38" i="14"/>
  <c r="L37" i="14"/>
  <c r="K40" i="1" l="1"/>
  <c r="K10" i="16" l="1"/>
  <c r="K11" i="16"/>
  <c r="K12" i="16"/>
  <c r="K13" i="16"/>
  <c r="K37" i="1"/>
  <c r="K38" i="1" s="1"/>
  <c r="K4" i="16"/>
  <c r="K5" i="16"/>
  <c r="K6" i="16"/>
  <c r="K7" i="16"/>
  <c r="K8" i="16"/>
  <c r="K9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G46" i="21"/>
  <c r="D8" i="24" s="1"/>
  <c r="G40" i="20"/>
  <c r="F40" i="20"/>
  <c r="E40" i="20"/>
  <c r="K32" i="22"/>
  <c r="K33" i="22" s="1"/>
  <c r="L32" i="22"/>
  <c r="L33" i="22" s="1"/>
  <c r="M32" i="22"/>
  <c r="M33" i="22" s="1"/>
  <c r="H7" i="20"/>
  <c r="H39" i="20"/>
  <c r="H27" i="17"/>
  <c r="H60" i="17"/>
  <c r="H35" i="17"/>
  <c r="L37" i="1"/>
  <c r="L38" i="1" s="1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8" i="17"/>
  <c r="H29" i="17"/>
  <c r="H30" i="17"/>
  <c r="H31" i="17"/>
  <c r="H32" i="17"/>
  <c r="H33" i="17"/>
  <c r="H34" i="17"/>
  <c r="H36" i="17"/>
  <c r="H61" i="17"/>
  <c r="H62" i="17"/>
  <c r="H63" i="17"/>
  <c r="H64" i="17"/>
  <c r="H65" i="17"/>
  <c r="H66" i="17"/>
  <c r="H67" i="17"/>
  <c r="H68" i="17"/>
  <c r="H69" i="17"/>
  <c r="I29" i="16"/>
  <c r="J29" i="16"/>
  <c r="H40" i="20" l="1"/>
  <c r="D11" i="24" s="1"/>
  <c r="E70" i="17"/>
  <c r="D10" i="24" s="1"/>
  <c r="K29" i="16"/>
  <c r="D9" i="24" s="1"/>
  <c r="K39" i="1"/>
  <c r="K34" i="22"/>
  <c r="D6" i="24" l="1"/>
  <c r="D13" i="24" s="1"/>
  <c r="F12" i="24" s="1"/>
  <c r="F6" i="24" l="1"/>
  <c r="F10" i="24"/>
  <c r="F11" i="24"/>
  <c r="F9" i="24"/>
  <c r="F8" i="24"/>
  <c r="F7" i="24"/>
  <c r="E13" i="24" l="1"/>
</calcChain>
</file>

<file path=xl/sharedStrings.xml><?xml version="1.0" encoding="utf-8"?>
<sst xmlns="http://schemas.openxmlformats.org/spreadsheetml/2006/main" count="278" uniqueCount="194">
  <si>
    <t>ภาคฤดูร้อน</t>
  </si>
  <si>
    <t>กลุ่มนักศึกษา</t>
  </si>
  <si>
    <t>จำนวนนักศึกษา</t>
  </si>
  <si>
    <t>บรรยาย</t>
  </si>
  <si>
    <t>ปฏิบัติ</t>
  </si>
  <si>
    <t>สัมมนา</t>
  </si>
  <si>
    <t>ภาคการศึกษา</t>
  </si>
  <si>
    <t>ภาคต้น</t>
  </si>
  <si>
    <t>ภาคปลาย</t>
  </si>
  <si>
    <t>Major  advisor</t>
  </si>
  <si>
    <t>Co - advisor</t>
  </si>
  <si>
    <t>ชื่อ - สกุล</t>
  </si>
  <si>
    <t>ตำแหน่งทางวิชาการ</t>
  </si>
  <si>
    <t>ตำแหน่งบริหาร</t>
  </si>
  <si>
    <t>ประเภทวิชา</t>
  </si>
  <si>
    <t>รวม</t>
  </si>
  <si>
    <t>ชื่อเรื่อง</t>
  </si>
  <si>
    <t>แหล่งทุน</t>
  </si>
  <si>
    <t>สิ่งประดิษฐ์</t>
  </si>
  <si>
    <t>อื่นๆ ระบุ</t>
  </si>
  <si>
    <t>ตำแหน่ง / ประเภทงาน</t>
  </si>
  <si>
    <t>จำนวน ชม.ปฏิบัติงานในปีการศึกษานี้</t>
  </si>
  <si>
    <t>รวมจำนวน ชม.บริหาร/จัดการ</t>
  </si>
  <si>
    <t>ประเภทงาน</t>
  </si>
  <si>
    <t>ภายนอก</t>
  </si>
  <si>
    <t>ม.มหิดล</t>
  </si>
  <si>
    <t>ภายใน ม.มหิดล</t>
  </si>
  <si>
    <t>สรุปภาระงาน</t>
  </si>
  <si>
    <t>คิดเป็นร้อยละ</t>
  </si>
  <si>
    <t>ขอรับรองว่าข้อมูลในภาระงานฉบับนี้ถูกต้องเป็นจริง</t>
  </si>
  <si>
    <t>วันที่…….เดือน…………พ.ศ. ………</t>
  </si>
  <si>
    <t>รวมจำนวนชั่วโมงที่สอนจริง x ตัวคูณ Factor</t>
  </si>
  <si>
    <t>รวมจำนวนชั่วโมงที่สอนจริง  ระดับบัณฑิตศึกษา</t>
  </si>
  <si>
    <t>รวมจำนวนชั่วโมงที่สอนจริง  ระดับปริญญาตรี</t>
  </si>
  <si>
    <t>งานบริการวิชาการ</t>
  </si>
  <si>
    <t>( a )</t>
  </si>
  <si>
    <t>( b )</t>
  </si>
  <si>
    <t>จำนวน
หน่วยกิต</t>
  </si>
  <si>
    <t>งานบริหาร/จัดการ ภายในมหาวิทยาลัยมหิดล  ให้ใช้จำนวนชั่วโมงภาระงานดังต่อไปนี้</t>
  </si>
  <si>
    <t>ประเภทงานภายในมหาวิทยาลัยมหิดล</t>
  </si>
  <si>
    <t xml:space="preserve">จำนวนชั่วโมงภาระงาน  </t>
  </si>
  <si>
    <t xml:space="preserve">รวม    </t>
  </si>
  <si>
    <t>ลงนาม …………….……………………………….......</t>
  </si>
  <si>
    <t xml:space="preserve">(……….………………….……………….....)   </t>
  </si>
  <si>
    <t>รวมจำนวนชั่วโมงที่สอนจริง</t>
  </si>
  <si>
    <t>งานทำนุบำรุงศิลปวัฒนธรรม</t>
  </si>
  <si>
    <t>จำนวนชั่วโมงที่ปฏิบัติงานต่อสัปดาห์</t>
  </si>
  <si>
    <t>หนังสือ</t>
  </si>
  <si>
    <t>ตำรา</t>
  </si>
  <si>
    <r>
      <t xml:space="preserve">                 (ยกเว้น Senior Project และวิทยานิพนธ์) - - - - - ให้กรอก</t>
    </r>
    <r>
      <rPr>
        <b/>
        <u/>
        <sz val="16"/>
        <rFont val="Cordia New"/>
        <family val="2"/>
        <charset val="222"/>
      </rPr>
      <t>จำนวนชั่วโมงที่สอนตามประมวลรายวิชา</t>
    </r>
  </si>
  <si>
    <t>จำนวน  ชม.สอน ตามประมวลรายวิชา</t>
  </si>
  <si>
    <t>ลำดับที่</t>
  </si>
  <si>
    <t>การสอน</t>
  </si>
  <si>
    <t>งานสอน  =</t>
  </si>
  <si>
    <t>จำนวนชั่วโมงที่ทำในปีการศึกษานี้</t>
  </si>
  <si>
    <t>ภาระงานฯ หน้า 7</t>
  </si>
  <si>
    <t>งานวิจัย =</t>
  </si>
  <si>
    <t>งานบริหาร =</t>
  </si>
  <si>
    <t>งานบริการวิชาการ =</t>
  </si>
  <si>
    <t>งานทำนุบำรุงศิลปวัฒนธรรม   =</t>
  </si>
  <si>
    <t>รวมจำนวนชั่วโมงงานวิจัย</t>
  </si>
  <si>
    <t xml:space="preserve">  รวมจำนวนชั่วโมงงานวิชาการ</t>
  </si>
  <si>
    <t>งานวิชาการ =</t>
  </si>
  <si>
    <t>โครงการ Research Seminar</t>
  </si>
  <si>
    <t>(a)</t>
  </si>
  <si>
    <t>อาจารย์ที่ปรึกษา</t>
  </si>
  <si>
    <t>รวมจำนวน ชม.บริการวิชาการ</t>
  </si>
  <si>
    <t>งานอื่นๆ</t>
  </si>
  <si>
    <r>
      <t>ตารางที่ 4</t>
    </r>
    <r>
      <rPr>
        <b/>
        <sz val="16"/>
        <rFont val="Cordia New"/>
        <family val="2"/>
        <charset val="222"/>
      </rPr>
      <t xml:space="preserve"> :   งานวิจัย</t>
    </r>
  </si>
  <si>
    <r>
      <t>ตารางที่ 5</t>
    </r>
    <r>
      <rPr>
        <b/>
        <sz val="16"/>
        <rFont val="Cordia New"/>
        <family val="2"/>
        <charset val="222"/>
      </rPr>
      <t xml:space="preserve"> :   งานวิชาการ</t>
    </r>
  </si>
  <si>
    <t>โครงการ</t>
  </si>
  <si>
    <t>งานวิจัย</t>
  </si>
  <si>
    <t>ประเภท</t>
  </si>
  <si>
    <t>สำนักพิมพ์</t>
  </si>
  <si>
    <t>รหัสรายวิชา</t>
  </si>
  <si>
    <t>ประกอบ</t>
  </si>
  <si>
    <t>เอกสาร</t>
  </si>
  <si>
    <t>ภาระงานฯ หน้า 3</t>
  </si>
  <si>
    <t>ภาระงานฯ หน้า 4</t>
  </si>
  <si>
    <t>ภาระงานฯ หน้า 5</t>
  </si>
  <si>
    <t>ภาระงานฯ หน้า 6</t>
  </si>
  <si>
    <t>ภาระงานฯ หน้า 8</t>
  </si>
  <si>
    <t>ภาระงานฯ หน้า 9</t>
  </si>
  <si>
    <r>
      <t>ตารางที่ 7</t>
    </r>
    <r>
      <rPr>
        <b/>
        <sz val="16"/>
        <rFont val="Cordia New"/>
        <family val="2"/>
        <charset val="222"/>
      </rPr>
      <t xml:space="preserve"> : </t>
    </r>
    <r>
      <rPr>
        <b/>
        <sz val="14"/>
        <rFont val="Cordia New"/>
        <family val="2"/>
        <charset val="222"/>
      </rPr>
      <t xml:space="preserve"> งานบริการวิชาการ</t>
    </r>
  </si>
  <si>
    <t>ชื่อรายวิชา</t>
  </si>
  <si>
    <t>*</t>
  </si>
  <si>
    <t>ตีพิมพ์*</t>
  </si>
  <si>
    <t>วิจัยที่</t>
  </si>
  <si>
    <t>เสนอขอ</t>
  </si>
  <si>
    <t>การ</t>
  </si>
  <si>
    <t>หรืออยู่</t>
  </si>
  <si>
    <t>ระหว่าง</t>
  </si>
  <si>
    <t>พิจารณา</t>
  </si>
  <si>
    <t>ที่กำลัง</t>
  </si>
  <si>
    <t>ดำเนินงาน</t>
  </si>
  <si>
    <r>
      <t xml:space="preserve">* เขียนตามแบบการเขียนเอกสารอ้างอิง </t>
    </r>
    <r>
      <rPr>
        <b/>
        <u/>
        <sz val="14"/>
        <rFont val="Cordia New"/>
        <family val="2"/>
      </rPr>
      <t>และทำตัวหนาที่ชื่อของผู้ถูกประเมิน</t>
    </r>
  </si>
  <si>
    <t>โครงการวิจัยที่เสนอขอหรืออยู่ระหว่างการพิจารณา ให้ผู้เป็นหัวหน้าโครงการสามารถกรอกจำนวนชั่วโมงได้เท่านั้น</t>
  </si>
  <si>
    <t>งานวิจัยที่กำลังดำเนินงาน ให้ผู้ร่วมวิจัยกรอกจำนวนชั่วโมงตามอัตราส่วนงาน</t>
  </si>
  <si>
    <t>โครงงานวิจัยปริญญาตรี (Research Project)</t>
  </si>
  <si>
    <t>จำนวนโครงการ *</t>
  </si>
  <si>
    <t>จำนวนชั่วโมง</t>
  </si>
  <si>
    <t>Major advisor</t>
  </si>
  <si>
    <t>สิ้นสุด</t>
  </si>
  <si>
    <t>เริ่มต้น</t>
  </si>
  <si>
    <t>ระยะเวลา
เดือน/ปี - เดือน/ปี</t>
  </si>
  <si>
    <t>จำนวนเงินทุน
(บาท)</t>
  </si>
  <si>
    <t>รวมจำนวนชั่วโมงงานควบคุมฯ</t>
  </si>
  <si>
    <t>คำสอน</t>
  </si>
  <si>
    <t>จำนวนโครงการ**</t>
  </si>
  <si>
    <t>* กรณีอาจารย์ที่ปรึกษา 1 คน</t>
  </si>
  <si>
    <t>สาขาวิชา</t>
  </si>
  <si>
    <r>
      <t>ตารางที่ 2</t>
    </r>
    <r>
      <rPr>
        <b/>
        <sz val="16"/>
        <rFont val="Cordia New"/>
        <family val="2"/>
        <charset val="222"/>
      </rPr>
      <t xml:space="preserve"> :  งานสอนที่ได้รับมอบหมายตามตารางสอน  ในระดับบัณฑิตศึกษาของวิทยาเขต</t>
    </r>
  </si>
  <si>
    <r>
      <t>ตารางที่ 3</t>
    </r>
    <r>
      <rPr>
        <b/>
        <sz val="16"/>
        <rFont val="Cordia New"/>
        <family val="2"/>
        <charset val="222"/>
      </rPr>
      <t xml:space="preserve"> :   งานควบคุมโครงการวิจัยของวิทยาเขต สารนิพนธ์และวิทยานิพนธ์ของมหาวิทยาลัยมหิดล</t>
    </r>
  </si>
  <si>
    <t>ในวิทยาเขต</t>
  </si>
  <si>
    <t>นอกวิทยาเขต</t>
  </si>
  <si>
    <r>
      <t>ตารางที่ 6</t>
    </r>
    <r>
      <rPr>
        <b/>
        <sz val="16"/>
        <rFont val="Cordia New"/>
        <family val="2"/>
        <charset val="222"/>
      </rPr>
      <t xml:space="preserve"> :  </t>
    </r>
    <r>
      <rPr>
        <b/>
        <sz val="14"/>
        <rFont val="Cordia New"/>
        <family val="2"/>
        <charset val="222"/>
      </rPr>
      <t xml:space="preserve"> งานบริหาร/จัดการ ภายในและภายนอกวิทยาเขต มหาวิทยาลัยมหิดล</t>
    </r>
  </si>
  <si>
    <t>ม.มหิดล วิทยาเขตกาญจนบุรี</t>
  </si>
  <si>
    <t>* กำหนดจำนวนชั่วโมงภาระงานขั้นต่ำของการบริการวิชาการ จำนวน 20 ชั่วโมง/ปี</t>
  </si>
  <si>
    <t>ทดสอบ</t>
  </si>
  <si>
    <t xml:space="preserve">* ตัวคูณ Factor ชม.สอนบรรยาย คือ  3    ชม. สอนปฏิบัติ คือ  1.5 </t>
  </si>
  <si>
    <r>
      <t>ตารางที่ 1</t>
    </r>
    <r>
      <rPr>
        <b/>
        <sz val="16"/>
        <rFont val="Cordia New"/>
        <family val="2"/>
        <charset val="222"/>
      </rPr>
      <t xml:space="preserve"> :  งานสอนที่ได้รับมอบหมายตามตารางสอน  ในระดับปริญญาตรีของวิทยาเขตกาญจนบุรี</t>
    </r>
  </si>
  <si>
    <t>*บวกเพิ่มจำนวนชั่วโมงกรณีที่นักศึกษาเกิน 50 คน</t>
  </si>
  <si>
    <t xml:space="preserve">* กรณีสอนบรรยาย ถ้าจำนวนนักศึกษาเกิน 50 คน บวกเพิ่ม 1 ชั่วโมงต่อนักศึกษาที่เพิ่ม 1 คน </t>
  </si>
  <si>
    <t xml:space="preserve">  รวมทั้งภาคการศึกษาไม่เกิน 15 ชั่วโมง/คน/ภาคการศึกษา</t>
  </si>
  <si>
    <t>วิทยานิพนธ์/สารนิพนธ์ ระดับบัณฑิตศึกษา</t>
  </si>
  <si>
    <t>ต้น / ปลาย</t>
  </si>
  <si>
    <t>จำนวนโครงการ **</t>
  </si>
  <si>
    <t>** กรณีเป็นที่ปรึกษาร่วม (Co - advisor)</t>
  </si>
  <si>
    <t>* กรณีเป็นที่ปรึกษาหลัก (Major advisor)</t>
  </si>
  <si>
    <t>ภาระงาน</t>
  </si>
  <si>
    <t>จำนวนสัปดาห์ที่ปฏิบัติ</t>
  </si>
  <si>
    <t>สัปดาห์ที่ปฏิบัติ</t>
  </si>
  <si>
    <t xml:space="preserve">    หัวหน้าสาขาวิชา</t>
  </si>
  <si>
    <t xml:space="preserve">         (..............................................................)</t>
  </si>
  <si>
    <t>คณะกรรมการประจำวิทยาเขตกาญจนบุรี</t>
  </si>
  <si>
    <t>หัวหน้าสำนักวิชาสหวิทยาการ</t>
  </si>
  <si>
    <t xml:space="preserve"> ไม่เกิน 1.5 ชั่วโมง/สัปดาห์</t>
  </si>
  <si>
    <t>ไม่เกิน 21 - 28  ชั่วโมง / สัปดาห์</t>
  </si>
  <si>
    <t>รองหัวหน้าสำนักวิชา</t>
  </si>
  <si>
    <t>ไม่เกิน  14  ชั่วโมง /สัปดาห์</t>
  </si>
  <si>
    <t>ประธานสภาอาจารย์วิทยาเขตกาญจนบุรี</t>
  </si>
  <si>
    <t>ไม่เกิน  21  ชั่วโมง /สัปดาห์</t>
  </si>
  <si>
    <t>ไม่เกิน 12 ชั่วโมง/สัปดาห์</t>
  </si>
  <si>
    <t>รองประธานสภาอาจารย์ / เลขานุการสภาอาจารย์</t>
  </si>
  <si>
    <t>กรรมการสภาอาจารย์</t>
  </si>
  <si>
    <t>ประธานคณะกรรมการที่แต่งตั้งโดยมหาวิทยาลัย/ส่วนงาน</t>
  </si>
  <si>
    <t>ไม่เกิน 2 ชั่วโมง/สัปดาห์</t>
  </si>
  <si>
    <t>ไม่เกิน 6 ชั่วโมง/สัปดาห์</t>
  </si>
  <si>
    <t>กรรมการ ที่แต่งตั้งโดยมหาวิทยาลัย/ส่วนงาน</t>
  </si>
  <si>
    <t>ไม่เกิน 1.5 ชั่วโมง/สัปดาห์</t>
  </si>
  <si>
    <t>หัวหน้าสาขาวิชา / ประธานหลักสูตร</t>
  </si>
  <si>
    <t>ไม่เกิน 14 ชั่วโมง/สัปดาห์</t>
  </si>
  <si>
    <r>
      <t xml:space="preserve"> </t>
    </r>
    <r>
      <rPr>
        <b/>
        <u/>
        <sz val="14"/>
        <rFont val="Cordia New"/>
        <family val="2"/>
        <charset val="222"/>
      </rPr>
      <t>งานด้านการบริหาร</t>
    </r>
  </si>
  <si>
    <t xml:space="preserve"> ภาระงานอื่น ๆ </t>
  </si>
  <si>
    <t>กรรมการคุมสอบ</t>
  </si>
  <si>
    <t xml:space="preserve"> ไม่เกิน 12 ชั่วโมง/ภาคการศึกษา</t>
  </si>
  <si>
    <t>กรรมการสอบวิทยานิพนธ์ระดับบัณฑิตศึกษา</t>
  </si>
  <si>
    <t>ไม่เกิน 15 ชั่วโมง/เรื่อง</t>
  </si>
  <si>
    <t>** กรณีอาจารย์ที่ปรึกษาร่วม</t>
  </si>
  <si>
    <t xml:space="preserve">อาจารย์ผู้บันทึกภาระงาน    </t>
  </si>
  <si>
    <t xml:space="preserve"> * เฉพาะกรณีเกิน 50 คน ให้ระบุจำนวนครั้งที่สอน (สัปดาห์)</t>
  </si>
  <si>
    <t>รวม (ไม่เกิน 1,040 ชั่วโมง)</t>
  </si>
  <si>
    <t>(ตามประกาศวิทยาเขตกาญจนบุรี เรื่องภาระงานของผู้ปฏิบัติงานตำแหน่งประเภทวิชาการฯ กำหนดให้สายวิชาการมีภาระงานขั้นต่ำ 35 ชั่วโมงต่อสัปดาห์)</t>
  </si>
  <si>
    <t xml:space="preserve"> * ภาระงานสอนต้องไม่น้อยกว่า 180 ชั่วโมงทำการ ต่อปีการศึกษา</t>
  </si>
  <si>
    <t xml:space="preserve">* ตัวคูณ ชม.สอนบรรยายและปฏิบัติ คือ 4   </t>
  </si>
  <si>
    <t>(a) x 2 x 0.5 x 16</t>
  </si>
  <si>
    <t>(a) x 4 x 16 + (e)</t>
  </si>
  <si>
    <t>((b)x0.25)x16</t>
  </si>
  <si>
    <t>(a) x 16</t>
  </si>
  <si>
    <t>ปริญญาเอกแบบ 1</t>
  </si>
  <si>
    <t>ปริญญาเอกแบบ 2</t>
  </si>
  <si>
    <t>ปริญญาโท แผน ก</t>
  </si>
  <si>
    <t>ปริญญาโทแผน ข</t>
  </si>
  <si>
    <t>ผู้ประสานงานรายวิชา (5 ช.ม/หน่วยกิตบรรยาย, 10ช.ม./หน่วยกิตปฏิบัติ)</t>
  </si>
  <si>
    <t>สัปดาห์</t>
  </si>
  <si>
    <t>ผู้ประสานงานรายวิชาโครงการวิจัยหรือ สหกิจศึกษา (30 ช.ม. /รายวิชา/16 สัปดาห์)</t>
  </si>
  <si>
    <t xml:space="preserve"> * กำหนดภาระงานขั้นต่ำของการบริการวิชาการขั้นต่ำ 20 ชั่วโมง ต่อปี</t>
  </si>
  <si>
    <t>กรณีเป็นวิทยากร</t>
  </si>
  <si>
    <t xml:space="preserve">การบันทึกตามข้อ 11.9 ของประกาศฯ </t>
  </si>
  <si>
    <t>กรณีเป็นหัวหน้าโครงการ</t>
  </si>
  <si>
    <t xml:space="preserve">ภายใน </t>
  </si>
  <si>
    <t>หักค่าใช้จ่ายฯ</t>
  </si>
  <si>
    <t>ไม่หักค่าใช้จ่ายฯ</t>
  </si>
  <si>
    <t>MUKA_HR1 (update: 17 January 2019)</t>
  </si>
  <si>
    <r>
      <t xml:space="preserve"> รายละเอียดภาระงานของอาจารย์  ประจำปีงบประมาณ 2562 </t>
    </r>
    <r>
      <rPr>
        <b/>
        <sz val="20"/>
        <rFont val="Cordia New"/>
        <family val="2"/>
        <charset val="222"/>
      </rPr>
      <t>( 1 ก.ค. 61 - 30 มิ.ย. 2562 )</t>
    </r>
  </si>
  <si>
    <t xml:space="preserve">ต้น  </t>
  </si>
  <si>
    <r>
      <t>ตารางที่ 8</t>
    </r>
    <r>
      <rPr>
        <b/>
        <sz val="16"/>
        <rFont val="Cordia New"/>
        <family val="2"/>
        <charset val="222"/>
      </rPr>
      <t xml:space="preserve"> : </t>
    </r>
    <r>
      <rPr>
        <b/>
        <sz val="14"/>
        <rFont val="Cordia New"/>
        <family val="2"/>
        <charset val="222"/>
      </rPr>
      <t xml:space="preserve"> งานทำนุบำรุงศิลปวัฒนธรรม</t>
    </r>
  </si>
  <si>
    <r>
      <t>ตารางที่ 9</t>
    </r>
    <r>
      <rPr>
        <b/>
        <sz val="16"/>
        <rFont val="Cordia New"/>
        <family val="2"/>
        <charset val="222"/>
      </rPr>
      <t xml:space="preserve"> : </t>
    </r>
    <r>
      <rPr>
        <b/>
        <sz val="14"/>
        <rFont val="Cordia New"/>
        <family val="2"/>
        <charset val="222"/>
      </rPr>
      <t xml:space="preserve"> งานอื่น ๆ</t>
    </r>
  </si>
  <si>
    <t>รวมจำนวน ชั่วโมงงานอื่น ๆ</t>
  </si>
  <si>
    <t>หมายเหตุ</t>
  </si>
  <si>
    <t xml:space="preserve">งานอื่น ๆ  = </t>
  </si>
  <si>
    <t>รวมจำนวน ชม.งานทำนุบำรุงศิลปวัฒนธรรม</t>
  </si>
  <si>
    <t>* กรณีกรอกข้อมูลครบทุกแถวแล้วไม่พอ ให้เพิ่มช่องเหนือแถวที่ 30 และคำนวณภาระงานรวมมาใส่ในช่องนี้</t>
  </si>
  <si>
    <t>ตัวอย่าง / เพิ่มแถวได้ไม่จำกัด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</si>
</sst>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-* #,##0.00_-;\-* #,##0.00_-;_-* &quot;-&quot;??_-;_-@_-"/>
    <numFmt numFmtId="188" formatCode="."/>
    <numFmt numFmtId="189" formatCode="mmm\ yyyy"/>
  </numFmts>
  <fonts count="23" x14ac:knownFonts="1">
    <font>
      <sz val="14"/>
      <name val="Cordia New"/>
      <charset val="222"/>
    </font>
    <font>
      <b/>
      <u/>
      <sz val="16"/>
      <name val="Cordia New"/>
      <family val="2"/>
      <charset val="222"/>
    </font>
    <font>
      <b/>
      <sz val="14"/>
      <name val="Cordia New"/>
      <family val="2"/>
      <charset val="222"/>
    </font>
    <font>
      <b/>
      <sz val="13"/>
      <name val="Cordia New"/>
      <family val="2"/>
      <charset val="222"/>
    </font>
    <font>
      <b/>
      <sz val="15"/>
      <name val="Cordia New"/>
      <family val="2"/>
      <charset val="222"/>
    </font>
    <font>
      <sz val="15"/>
      <name val="Cordia New"/>
      <family val="2"/>
      <charset val="22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4"/>
      <name val="Cordia New"/>
      <family val="2"/>
      <charset val="222"/>
    </font>
    <font>
      <sz val="20"/>
      <name val="Cordia New"/>
      <family val="2"/>
      <charset val="222"/>
    </font>
    <font>
      <b/>
      <sz val="20"/>
      <name val="Cordia New"/>
      <family val="2"/>
      <charset val="222"/>
    </font>
    <font>
      <b/>
      <sz val="16"/>
      <name val="Cordia New"/>
      <family val="2"/>
    </font>
    <font>
      <sz val="14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i/>
      <sz val="15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sz val="16"/>
      <name val="Cordia New"/>
      <family val="2"/>
    </font>
    <font>
      <b/>
      <u/>
      <sz val="14"/>
      <name val="Cordia New"/>
      <family val="2"/>
      <charset val="222"/>
    </font>
    <font>
      <sz val="15"/>
      <name val="Cordia New"/>
      <family val="2"/>
    </font>
    <font>
      <sz val="14"/>
      <name val="Cordia New"/>
      <family val="2"/>
    </font>
    <font>
      <b/>
      <sz val="13"/>
      <name val="Cordia New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gray0625">
        <bgColor theme="9" tint="0.79998168889431442"/>
      </patternFill>
    </fill>
    <fill>
      <patternFill patternType="solid">
        <fgColor theme="9" tint="0.79998168889431442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87" fontId="21" fillId="0" borderId="0" applyFont="0" applyFill="0" applyBorder="0" applyAlignment="0" applyProtection="0"/>
  </cellStyleXfs>
  <cellXfs count="543">
    <xf numFmtId="0" fontId="0" fillId="0" borderId="0" xfId="0"/>
    <xf numFmtId="0" fontId="5" fillId="0" borderId="1" xfId="0" applyFont="1" applyBorder="1" applyAlignment="1" applyProtection="1"/>
    <xf numFmtId="0" fontId="5" fillId="0" borderId="1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7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2" fillId="0" borderId="28" xfId="0" applyFont="1" applyBorder="1" applyAlignment="1" applyProtection="1">
      <alignment horizontal="center" vertical="center" textRotation="90"/>
      <protection locked="0"/>
    </xf>
    <xf numFmtId="0" fontId="2" fillId="0" borderId="29" xfId="0" applyFont="1" applyBorder="1" applyAlignment="1" applyProtection="1">
      <alignment horizontal="center" vertical="center" textRotation="90"/>
      <protection locked="0"/>
    </xf>
    <xf numFmtId="0" fontId="2" fillId="0" borderId="30" xfId="0" applyFont="1" applyBorder="1" applyAlignment="1" applyProtection="1">
      <alignment horizontal="center" vertical="center" textRotation="90"/>
      <protection locked="0"/>
    </xf>
    <xf numFmtId="0" fontId="2" fillId="0" borderId="31" xfId="0" applyFont="1" applyBorder="1" applyAlignment="1" applyProtection="1">
      <alignment horizontal="center" vertical="center" textRotation="90"/>
      <protection locked="0"/>
    </xf>
    <xf numFmtId="0" fontId="2" fillId="0" borderId="32" xfId="0" applyFont="1" applyBorder="1" applyAlignment="1" applyProtection="1">
      <alignment horizontal="center" vertical="center" textRotation="90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textRotation="90"/>
      <protection locked="0"/>
    </xf>
    <xf numFmtId="0" fontId="3" fillId="0" borderId="29" xfId="0" applyFont="1" applyBorder="1" applyAlignment="1" applyProtection="1">
      <alignment horizontal="center" vertical="center" textRotation="90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" xfId="0" applyFont="1" applyBorder="1" applyProtection="1">
      <protection locked="0"/>
    </xf>
    <xf numFmtId="0" fontId="5" fillId="0" borderId="39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45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7" xfId="0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40" xfId="0" applyFont="1" applyFill="1" applyBorder="1" applyProtection="1">
      <protection locked="0"/>
    </xf>
    <xf numFmtId="0" fontId="5" fillId="2" borderId="4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0" fillId="0" borderId="15" xfId="0" applyBorder="1" applyProtection="1"/>
    <xf numFmtId="0" fontId="0" fillId="0" borderId="20" xfId="0" applyBorder="1" applyProtection="1"/>
    <xf numFmtId="0" fontId="0" fillId="0" borderId="24" xfId="0" applyBorder="1" applyProtection="1"/>
    <xf numFmtId="0" fontId="2" fillId="0" borderId="55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14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57" xfId="0" applyBorder="1" applyProtection="1"/>
    <xf numFmtId="0" fontId="0" fillId="0" borderId="58" xfId="0" applyBorder="1" applyProtection="1"/>
    <xf numFmtId="0" fontId="1" fillId="0" borderId="59" xfId="0" applyFont="1" applyBorder="1" applyProtection="1">
      <protection locked="0"/>
    </xf>
    <xf numFmtId="0" fontId="0" fillId="0" borderId="59" xfId="0" applyBorder="1" applyProtection="1"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61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63" xfId="0" applyBorder="1" applyAlignment="1" applyProtection="1">
      <alignment horizontal="right" vertical="center"/>
    </xf>
    <xf numFmtId="0" fontId="0" fillId="0" borderId="64" xfId="0" applyBorder="1" applyAlignment="1" applyProtection="1">
      <alignment horizontal="right" vertical="center"/>
    </xf>
    <xf numFmtId="0" fontId="0" fillId="0" borderId="61" xfId="0" applyBorder="1" applyAlignment="1" applyProtection="1">
      <alignment horizontal="right" vertical="center"/>
    </xf>
    <xf numFmtId="0" fontId="0" fillId="0" borderId="45" xfId="0" applyBorder="1" applyAlignment="1" applyProtection="1">
      <alignment horizontal="right" vertical="center"/>
    </xf>
    <xf numFmtId="0" fontId="6" fillId="0" borderId="47" xfId="0" applyFont="1" applyBorder="1" applyProtection="1">
      <protection locked="0"/>
    </xf>
    <xf numFmtId="0" fontId="0" fillId="0" borderId="47" xfId="0" applyBorder="1" applyAlignment="1" applyProtection="1">
      <protection locked="0"/>
    </xf>
    <xf numFmtId="0" fontId="0" fillId="0" borderId="48" xfId="0" applyBorder="1" applyAlignment="1" applyProtection="1">
      <alignment horizontal="center"/>
      <protection locked="0"/>
    </xf>
    <xf numFmtId="0" fontId="6" fillId="0" borderId="38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0" fillId="0" borderId="65" xfId="0" applyBorder="1" applyAlignment="1" applyProtection="1">
      <protection locked="0"/>
    </xf>
    <xf numFmtId="0" fontId="0" fillId="0" borderId="48" xfId="0" applyBorder="1" applyProtection="1">
      <protection locked="0"/>
    </xf>
    <xf numFmtId="0" fontId="6" fillId="0" borderId="2" xfId="0" applyFont="1" applyBorder="1" applyProtection="1"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67" xfId="0" applyBorder="1" applyAlignment="1" applyProtection="1">
      <protection locked="0"/>
    </xf>
    <xf numFmtId="0" fontId="0" fillId="0" borderId="66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9" xfId="0" applyBorder="1" applyAlignment="1" applyProtection="1">
      <protection locked="0"/>
    </xf>
    <xf numFmtId="0" fontId="0" fillId="0" borderId="40" xfId="0" applyBorder="1" applyProtection="1">
      <protection locked="0"/>
    </xf>
    <xf numFmtId="0" fontId="6" fillId="0" borderId="40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2" xfId="0" applyBorder="1" applyAlignment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10" fontId="0" fillId="0" borderId="0" xfId="0" applyNumberFormat="1" applyProtection="1">
      <protection locked="0"/>
    </xf>
    <xf numFmtId="0" fontId="17" fillId="0" borderId="0" xfId="0" applyFont="1" applyProtection="1"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2" borderId="72" xfId="0" applyFont="1" applyFill="1" applyBorder="1" applyAlignment="1" applyProtection="1">
      <alignment horizontal="center" vertical="center" wrapText="1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12" fillId="2" borderId="73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/>
      <protection hidden="1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189" fontId="0" fillId="0" borderId="5" xfId="0" applyNumberFormat="1" applyBorder="1" applyAlignment="1" applyProtection="1">
      <alignment horizontal="center"/>
      <protection locked="0"/>
    </xf>
    <xf numFmtId="189" fontId="0" fillId="0" borderId="1" xfId="0" applyNumberFormat="1" applyBorder="1" applyAlignment="1" applyProtection="1">
      <alignment horizontal="center"/>
      <protection locked="0"/>
    </xf>
    <xf numFmtId="189" fontId="0" fillId="0" borderId="66" xfId="0" applyNumberFormat="1" applyBorder="1" applyAlignment="1" applyProtection="1">
      <alignment horizontal="center"/>
      <protection locked="0"/>
    </xf>
    <xf numFmtId="189" fontId="0" fillId="0" borderId="48" xfId="0" applyNumberForma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8" fillId="0" borderId="47" xfId="0" applyFont="1" applyBorder="1" applyAlignment="1" applyProtection="1">
      <protection locked="0"/>
    </xf>
    <xf numFmtId="0" fontId="14" fillId="0" borderId="46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6" fillId="0" borderId="50" xfId="0" applyFont="1" applyBorder="1" applyAlignment="1" applyProtection="1">
      <alignment vertical="center" wrapText="1"/>
      <protection locked="0"/>
    </xf>
    <xf numFmtId="0" fontId="8" fillId="0" borderId="71" xfId="0" applyFont="1" applyBorder="1" applyProtection="1">
      <protection locked="0"/>
    </xf>
    <xf numFmtId="0" fontId="8" fillId="0" borderId="74" xfId="0" applyFont="1" applyBorder="1" applyProtection="1">
      <protection locked="0"/>
    </xf>
    <xf numFmtId="0" fontId="2" fillId="0" borderId="74" xfId="0" applyFont="1" applyBorder="1" applyAlignment="1" applyProtection="1">
      <alignment horizontal="center"/>
      <protection locked="0"/>
    </xf>
    <xf numFmtId="0" fontId="8" fillId="0" borderId="75" xfId="0" applyFont="1" applyBorder="1" applyProtection="1">
      <protection locked="0"/>
    </xf>
    <xf numFmtId="0" fontId="2" fillId="0" borderId="76" xfId="0" applyFont="1" applyBorder="1" applyProtection="1">
      <protection locked="0"/>
    </xf>
    <xf numFmtId="0" fontId="8" fillId="0" borderId="43" xfId="0" applyFont="1" applyBorder="1" applyProtection="1">
      <protection locked="0"/>
    </xf>
    <xf numFmtId="0" fontId="8" fillId="0" borderId="76" xfId="0" applyFont="1" applyBorder="1" applyProtection="1">
      <protection locked="0"/>
    </xf>
    <xf numFmtId="0" fontId="8" fillId="0" borderId="70" xfId="0" applyFont="1" applyBorder="1" applyProtection="1">
      <protection locked="0"/>
    </xf>
    <xf numFmtId="49" fontId="8" fillId="0" borderId="77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77" xfId="0" applyFont="1" applyBorder="1" applyProtection="1">
      <protection locked="0"/>
    </xf>
    <xf numFmtId="0" fontId="8" fillId="0" borderId="78" xfId="0" applyFont="1" applyBorder="1" applyProtection="1">
      <protection locked="0"/>
    </xf>
    <xf numFmtId="49" fontId="8" fillId="0" borderId="79" xfId="0" applyNumberFormat="1" applyFont="1" applyBorder="1" applyProtection="1">
      <protection locked="0"/>
    </xf>
    <xf numFmtId="0" fontId="8" fillId="0" borderId="80" xfId="0" applyFont="1" applyBorder="1" applyProtection="1">
      <protection locked="0"/>
    </xf>
    <xf numFmtId="49" fontId="8" fillId="0" borderId="80" xfId="0" applyNumberFormat="1" applyFont="1" applyBorder="1" applyProtection="1">
      <protection locked="0"/>
    </xf>
    <xf numFmtId="0" fontId="8" fillId="0" borderId="79" xfId="0" applyFont="1" applyBorder="1" applyProtection="1">
      <protection locked="0"/>
    </xf>
    <xf numFmtId="0" fontId="8" fillId="0" borderId="81" xfId="0" applyFont="1" applyBorder="1" applyProtection="1">
      <protection locked="0"/>
    </xf>
    <xf numFmtId="0" fontId="0" fillId="0" borderId="80" xfId="0" applyBorder="1" applyProtection="1">
      <protection locked="0"/>
    </xf>
    <xf numFmtId="0" fontId="14" fillId="0" borderId="50" xfId="0" applyFont="1" applyBorder="1" applyAlignment="1" applyProtection="1">
      <alignment horizontal="center"/>
    </xf>
    <xf numFmtId="0" fontId="14" fillId="0" borderId="54" xfId="0" applyFont="1" applyBorder="1" applyAlignment="1" applyProtection="1">
      <alignment horizontal="center"/>
    </xf>
    <xf numFmtId="0" fontId="14" fillId="0" borderId="34" xfId="0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center"/>
    </xf>
    <xf numFmtId="0" fontId="8" fillId="0" borderId="34" xfId="0" applyFont="1" applyBorder="1" applyAlignment="1" applyProtection="1">
      <alignment horizontal="center"/>
    </xf>
    <xf numFmtId="0" fontId="8" fillId="0" borderId="82" xfId="0" applyFont="1" applyBorder="1" applyAlignment="1" applyProtection="1">
      <alignment horizontal="center"/>
    </xf>
    <xf numFmtId="0" fontId="14" fillId="0" borderId="33" xfId="0" applyFont="1" applyBorder="1" applyAlignment="1" applyProtection="1">
      <alignment horizontal="center"/>
    </xf>
    <xf numFmtId="0" fontId="14" fillId="0" borderId="84" xfId="0" applyFont="1" applyBorder="1" applyAlignment="1" applyProtection="1">
      <alignment horizontal="center"/>
    </xf>
    <xf numFmtId="2" fontId="7" fillId="0" borderId="38" xfId="0" applyNumberFormat="1" applyFont="1" applyBorder="1" applyAlignment="1" applyProtection="1">
      <alignment horizontal="center" vertical="center"/>
      <protection hidden="1"/>
    </xf>
    <xf numFmtId="2" fontId="7" fillId="0" borderId="85" xfId="0" applyNumberFormat="1" applyFont="1" applyBorder="1" applyAlignment="1" applyProtection="1">
      <alignment horizontal="center" vertical="center"/>
      <protection hidden="1"/>
    </xf>
    <xf numFmtId="2" fontId="7" fillId="0" borderId="86" xfId="0" applyNumberFormat="1" applyFont="1" applyBorder="1" applyAlignment="1" applyProtection="1">
      <alignment horizontal="center" vertical="center"/>
      <protection hidden="1"/>
    </xf>
    <xf numFmtId="2" fontId="7" fillId="0" borderId="87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67" xfId="0" applyBorder="1" applyAlignment="1" applyProtection="1">
      <alignment vertical="top" wrapText="1"/>
      <protection locked="0"/>
    </xf>
    <xf numFmtId="0" fontId="0" fillId="0" borderId="65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11" fillId="0" borderId="88" xfId="0" applyFont="1" applyBorder="1" applyAlignment="1" applyProtection="1">
      <alignment vertical="center"/>
    </xf>
    <xf numFmtId="0" fontId="11" fillId="0" borderId="89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vertical="center"/>
    </xf>
    <xf numFmtId="0" fontId="11" fillId="0" borderId="57" xfId="0" applyFont="1" applyBorder="1" applyAlignment="1" applyProtection="1">
      <alignment vertical="center"/>
    </xf>
    <xf numFmtId="0" fontId="11" fillId="0" borderId="90" xfId="0" applyFont="1" applyBorder="1" applyAlignment="1" applyProtection="1">
      <alignment vertic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6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5" fillId="0" borderId="8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12" fillId="0" borderId="16" xfId="0" applyFont="1" applyBorder="1" applyAlignment="1" applyProtection="1">
      <protection locked="0"/>
    </xf>
    <xf numFmtId="0" fontId="14" fillId="0" borderId="0" xfId="0" applyFont="1" applyProtection="1"/>
    <xf numFmtId="0" fontId="6" fillId="0" borderId="0" xfId="0" applyFont="1" applyBorder="1" applyAlignment="1" applyProtection="1">
      <alignment horizontal="right"/>
    </xf>
    <xf numFmtId="0" fontId="0" fillId="0" borderId="0" xfId="0" applyProtection="1"/>
    <xf numFmtId="0" fontId="12" fillId="0" borderId="0" xfId="0" applyFont="1" applyProtection="1"/>
    <xf numFmtId="0" fontId="15" fillId="0" borderId="19" xfId="0" applyFont="1" applyBorder="1" applyAlignment="1" applyProtection="1">
      <alignment horizontal="left"/>
      <protection locked="0"/>
    </xf>
    <xf numFmtId="0" fontId="15" fillId="0" borderId="57" xfId="0" applyFont="1" applyBorder="1" applyAlignment="1" applyProtection="1">
      <alignment horizontal="left"/>
      <protection locked="0"/>
    </xf>
    <xf numFmtId="0" fontId="5" fillId="0" borderId="64" xfId="0" applyFont="1" applyBorder="1" applyProtection="1">
      <protection locked="0"/>
    </xf>
    <xf numFmtId="0" fontId="5" fillId="0" borderId="85" xfId="0" applyFont="1" applyBorder="1" applyProtection="1">
      <protection locked="0"/>
    </xf>
    <xf numFmtId="0" fontId="5" fillId="0" borderId="112" xfId="0" applyFont="1" applyBorder="1" applyProtection="1"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protection hidden="1"/>
    </xf>
    <xf numFmtId="0" fontId="6" fillId="0" borderId="91" xfId="0" applyFont="1" applyBorder="1" applyAlignment="1" applyProtection="1">
      <alignment vertical="center"/>
      <protection locked="0"/>
    </xf>
    <xf numFmtId="0" fontId="6" fillId="0" borderId="93" xfId="0" applyFont="1" applyBorder="1" applyAlignment="1" applyProtection="1">
      <alignment vertical="center"/>
      <protection locked="0"/>
    </xf>
    <xf numFmtId="0" fontId="14" fillId="0" borderId="0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vertical="top" wrapText="1"/>
      <protection locked="0"/>
    </xf>
    <xf numFmtId="189" fontId="0" fillId="0" borderId="68" xfId="0" applyNumberFormat="1" applyBorder="1" applyAlignment="1" applyProtection="1">
      <alignment horizontal="center"/>
      <protection locked="0"/>
    </xf>
    <xf numFmtId="187" fontId="0" fillId="0" borderId="115" xfId="1" applyFont="1" applyBorder="1" applyProtection="1"/>
    <xf numFmtId="0" fontId="5" fillId="0" borderId="65" xfId="0" applyFont="1" applyBorder="1" applyProtection="1">
      <protection locked="0"/>
    </xf>
    <xf numFmtId="0" fontId="5" fillId="0" borderId="121" xfId="0" applyFont="1" applyBorder="1" applyAlignment="1" applyProtection="1">
      <protection hidden="1"/>
    </xf>
    <xf numFmtId="0" fontId="5" fillId="0" borderId="91" xfId="0" applyFont="1" applyBorder="1" applyProtection="1">
      <protection locked="0"/>
    </xf>
    <xf numFmtId="0" fontId="5" fillId="0" borderId="120" xfId="0" applyFont="1" applyBorder="1" applyAlignment="1" applyProtection="1">
      <alignment horizontal="center"/>
      <protection locked="0"/>
    </xf>
    <xf numFmtId="49" fontId="8" fillId="0" borderId="120" xfId="0" applyNumberFormat="1" applyFont="1" applyBorder="1" applyAlignment="1" applyProtection="1">
      <alignment horizontal="center"/>
      <protection locked="0"/>
    </xf>
    <xf numFmtId="0" fontId="8" fillId="0" borderId="122" xfId="0" applyFont="1" applyBorder="1" applyAlignment="1" applyProtection="1">
      <alignment horizontal="center"/>
      <protection locked="0"/>
    </xf>
    <xf numFmtId="0" fontId="5" fillId="0" borderId="120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vertical="top" wrapText="1"/>
      <protection locked="0"/>
    </xf>
    <xf numFmtId="0" fontId="12" fillId="0" borderId="6" xfId="0" applyFont="1" applyBorder="1" applyAlignment="1" applyProtection="1">
      <alignment vertical="top" wrapText="1"/>
      <protection locked="0"/>
    </xf>
    <xf numFmtId="0" fontId="12" fillId="0" borderId="21" xfId="0" applyFont="1" applyBorder="1" applyAlignment="1" applyProtection="1">
      <protection locked="0"/>
    </xf>
    <xf numFmtId="0" fontId="2" fillId="0" borderId="77" xfId="0" applyFont="1" applyBorder="1" applyProtection="1">
      <protection locked="0"/>
    </xf>
    <xf numFmtId="0" fontId="0" fillId="0" borderId="77" xfId="0" applyBorder="1" applyProtection="1">
      <protection locked="0"/>
    </xf>
    <xf numFmtId="49" fontId="8" fillId="0" borderId="41" xfId="0" applyNumberFormat="1" applyFont="1" applyBorder="1" applyProtection="1">
      <protection locked="0"/>
    </xf>
    <xf numFmtId="49" fontId="8" fillId="0" borderId="52" xfId="0" applyNumberFormat="1" applyFont="1" applyBorder="1" applyProtection="1">
      <protection locked="0"/>
    </xf>
    <xf numFmtId="0" fontId="12" fillId="0" borderId="41" xfId="0" applyFont="1" applyBorder="1" applyProtection="1">
      <protection locked="0"/>
    </xf>
    <xf numFmtId="0" fontId="19" fillId="0" borderId="44" xfId="0" applyFont="1" applyBorder="1" applyProtection="1">
      <protection locked="0"/>
    </xf>
    <xf numFmtId="0" fontId="5" fillId="0" borderId="8" xfId="0" applyFont="1" applyBorder="1" applyAlignment="1" applyProtection="1">
      <protection hidden="1"/>
    </xf>
    <xf numFmtId="0" fontId="5" fillId="3" borderId="40" xfId="0" applyFont="1" applyFill="1" applyBorder="1" applyProtection="1">
      <protection locked="0"/>
    </xf>
    <xf numFmtId="49" fontId="8" fillId="3" borderId="40" xfId="0" applyNumberFormat="1" applyFont="1" applyFill="1" applyBorder="1" applyAlignment="1" applyProtection="1">
      <alignment horizontal="center"/>
      <protection locked="0"/>
    </xf>
    <xf numFmtId="0" fontId="5" fillId="3" borderId="41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5" fillId="2" borderId="48" xfId="0" applyFont="1" applyFill="1" applyBorder="1" applyProtection="1">
      <protection locked="0"/>
    </xf>
    <xf numFmtId="0" fontId="5" fillId="2" borderId="48" xfId="0" applyFont="1" applyFill="1" applyBorder="1" applyAlignment="1" applyProtection="1">
      <alignment horizontal="center"/>
      <protection locked="0"/>
    </xf>
    <xf numFmtId="0" fontId="5" fillId="2" borderId="121" xfId="0" applyFont="1" applyFill="1" applyBorder="1" applyAlignment="1" applyProtection="1">
      <protection hidden="1"/>
    </xf>
    <xf numFmtId="0" fontId="5" fillId="2" borderId="48" xfId="0" applyFont="1" applyFill="1" applyBorder="1" applyAlignment="1" applyProtection="1"/>
    <xf numFmtId="0" fontId="5" fillId="2" borderId="1" xfId="0" applyFont="1" applyFill="1" applyBorder="1" applyAlignment="1" applyProtection="1"/>
    <xf numFmtId="0" fontId="5" fillId="0" borderId="140" xfId="0" applyFont="1" applyBorder="1" applyProtection="1">
      <protection locked="0"/>
    </xf>
    <xf numFmtId="0" fontId="5" fillId="2" borderId="140" xfId="0" applyFont="1" applyFill="1" applyBorder="1" applyProtection="1">
      <protection locked="0"/>
    </xf>
    <xf numFmtId="0" fontId="5" fillId="2" borderId="139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57" xfId="0" applyFont="1" applyBorder="1" applyAlignment="1" applyProtection="1">
      <alignment horizontal="center"/>
    </xf>
    <xf numFmtId="0" fontId="0" fillId="2" borderId="10" xfId="0" applyFill="1" applyBorder="1" applyProtection="1">
      <protection locked="0"/>
    </xf>
    <xf numFmtId="2" fontId="0" fillId="0" borderId="57" xfId="0" applyNumberFormat="1" applyBorder="1" applyProtection="1"/>
    <xf numFmtId="2" fontId="14" fillId="0" borderId="0" xfId="0" applyNumberFormat="1" applyFont="1" applyProtection="1"/>
    <xf numFmtId="2" fontId="0" fillId="0" borderId="0" xfId="0" applyNumberFormat="1" applyProtection="1"/>
    <xf numFmtId="0" fontId="0" fillId="0" borderId="141" xfId="0" applyBorder="1" applyProtection="1">
      <protection locked="0"/>
    </xf>
    <xf numFmtId="0" fontId="0" fillId="0" borderId="142" xfId="0" applyBorder="1" applyProtection="1">
      <protection locked="0"/>
    </xf>
    <xf numFmtId="0" fontId="0" fillId="0" borderId="110" xfId="0" applyBorder="1" applyProtection="1"/>
    <xf numFmtId="0" fontId="0" fillId="0" borderId="121" xfId="0" applyBorder="1" applyProtection="1">
      <protection locked="0"/>
    </xf>
    <xf numFmtId="0" fontId="0" fillId="0" borderId="143" xfId="0" applyBorder="1" applyProtection="1">
      <protection locked="0"/>
    </xf>
    <xf numFmtId="0" fontId="0" fillId="0" borderId="101" xfId="0" applyBorder="1" applyProtection="1"/>
    <xf numFmtId="0" fontId="0" fillId="2" borderId="144" xfId="0" applyFill="1" applyBorder="1" applyProtection="1">
      <protection locked="0"/>
    </xf>
    <xf numFmtId="0" fontId="0" fillId="2" borderId="145" xfId="0" applyFill="1" applyBorder="1" applyProtection="1"/>
    <xf numFmtId="0" fontId="0" fillId="2" borderId="69" xfId="0" applyFill="1" applyBorder="1" applyProtection="1">
      <protection locked="0"/>
    </xf>
    <xf numFmtId="0" fontId="0" fillId="2" borderId="147" xfId="0" applyFill="1" applyBorder="1" applyProtection="1"/>
    <xf numFmtId="0" fontId="12" fillId="0" borderId="69" xfId="0" applyFont="1" applyBorder="1" applyProtection="1">
      <protection locked="0"/>
    </xf>
    <xf numFmtId="0" fontId="0" fillId="0" borderId="146" xfId="0" applyBorder="1" applyAlignment="1" applyProtection="1">
      <alignment vertical="center" wrapText="1"/>
      <protection locked="0"/>
    </xf>
    <xf numFmtId="0" fontId="0" fillId="0" borderId="69" xfId="0" applyBorder="1" applyProtection="1">
      <protection locked="0"/>
    </xf>
    <xf numFmtId="0" fontId="0" fillId="0" borderId="147" xfId="0" applyBorder="1" applyProtection="1"/>
    <xf numFmtId="0" fontId="0" fillId="0" borderId="31" xfId="0" applyBorder="1" applyAlignment="1" applyProtection="1">
      <alignment vertical="center" wrapText="1"/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/>
    <xf numFmtId="0" fontId="0" fillId="2" borderId="29" xfId="0" applyFill="1" applyBorder="1" applyProtection="1">
      <protection locked="0"/>
    </xf>
    <xf numFmtId="0" fontId="0" fillId="0" borderId="148" xfId="0" applyBorder="1" applyAlignment="1" applyProtection="1">
      <alignment vertical="center" wrapText="1"/>
      <protection locked="0"/>
    </xf>
    <xf numFmtId="0" fontId="0" fillId="0" borderId="44" xfId="0" applyBorder="1" applyProtection="1">
      <protection locked="0"/>
    </xf>
    <xf numFmtId="0" fontId="0" fillId="2" borderId="44" xfId="0" applyFill="1" applyBorder="1" applyProtection="1">
      <protection locked="0"/>
    </xf>
    <xf numFmtId="0" fontId="0" fillId="0" borderId="49" xfId="0" applyNumberFormat="1" applyBorder="1" applyAlignment="1" applyProtection="1">
      <alignment horizontal="center"/>
      <protection locked="0"/>
    </xf>
    <xf numFmtId="0" fontId="0" fillId="0" borderId="109" xfId="0" applyBorder="1" applyAlignment="1" applyProtection="1">
      <alignment vertical="center" wrapText="1"/>
      <protection locked="0"/>
    </xf>
    <xf numFmtId="0" fontId="0" fillId="0" borderId="65" xfId="0" applyNumberFormat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149" xfId="0" applyBorder="1" applyProtection="1"/>
    <xf numFmtId="0" fontId="0" fillId="0" borderId="106" xfId="0" applyNumberFormat="1" applyBorder="1" applyAlignment="1" applyProtection="1">
      <alignment horizontal="center"/>
      <protection locked="0"/>
    </xf>
    <xf numFmtId="0" fontId="12" fillId="0" borderId="103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  <protection locked="0"/>
    </xf>
    <xf numFmtId="0" fontId="6" fillId="0" borderId="9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6" fillId="0" borderId="97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97" xfId="0" applyFont="1" applyBorder="1" applyAlignment="1" applyProtection="1">
      <alignment horizontal="center"/>
      <protection locked="0"/>
    </xf>
    <xf numFmtId="0" fontId="6" fillId="0" borderId="83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57" xfId="0" applyBorder="1" applyAlignment="1" applyProtection="1">
      <alignment horizontal="center" vertical="top" wrapText="1"/>
      <protection locked="0"/>
    </xf>
    <xf numFmtId="0" fontId="6" fillId="0" borderId="63" xfId="0" applyFont="1" applyBorder="1" applyAlignment="1" applyProtection="1">
      <alignment horizontal="left" vertical="center"/>
      <protection locked="0"/>
    </xf>
    <xf numFmtId="0" fontId="6" fillId="0" borderId="50" xfId="0" applyFont="1" applyBorder="1" applyAlignment="1" applyProtection="1">
      <alignment horizontal="left" vertical="center"/>
      <protection locked="0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left" vertical="center"/>
      <protection locked="0"/>
    </xf>
    <xf numFmtId="0" fontId="11" fillId="0" borderId="97" xfId="0" applyFont="1" applyBorder="1" applyAlignment="1" applyProtection="1">
      <alignment vertical="center"/>
    </xf>
    <xf numFmtId="2" fontId="7" fillId="0" borderId="46" xfId="0" applyNumberFormat="1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0" fillId="4" borderId="6" xfId="0" applyNumberFormat="1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vertical="top" wrapText="1"/>
      <protection locked="0"/>
    </xf>
    <xf numFmtId="0" fontId="0" fillId="4" borderId="57" xfId="0" applyFill="1" applyBorder="1" applyAlignment="1" applyProtection="1">
      <alignment vertical="top" wrapText="1"/>
      <protection locked="0"/>
    </xf>
    <xf numFmtId="0" fontId="0" fillId="4" borderId="12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7" xfId="0" applyFill="1" applyBorder="1" applyProtection="1"/>
    <xf numFmtId="2" fontId="2" fillId="0" borderId="50" xfId="0" applyNumberFormat="1" applyFont="1" applyBorder="1" applyAlignment="1" applyProtection="1">
      <alignment horizontal="center"/>
    </xf>
    <xf numFmtId="2" fontId="2" fillId="0" borderId="83" xfId="0" applyNumberFormat="1" applyFont="1" applyBorder="1" applyAlignment="1" applyProtection="1">
      <alignment horizontal="center"/>
    </xf>
    <xf numFmtId="0" fontId="2" fillId="0" borderId="91" xfId="0" applyFont="1" applyBorder="1" applyAlignment="1" applyProtection="1">
      <alignment horizontal="center" vertical="center" wrapText="1"/>
      <protection locked="0"/>
    </xf>
    <xf numFmtId="0" fontId="2" fillId="0" borderId="92" xfId="0" applyFont="1" applyBorder="1" applyAlignment="1" applyProtection="1">
      <alignment horizontal="center" vertical="center" wrapText="1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 textRotation="90"/>
      <protection locked="0"/>
    </xf>
    <xf numFmtId="0" fontId="2" fillId="0" borderId="95" xfId="0" applyFont="1" applyBorder="1" applyAlignment="1" applyProtection="1">
      <alignment horizontal="center" vertical="center" textRotation="90"/>
      <protection locked="0"/>
    </xf>
    <xf numFmtId="0" fontId="2" fillId="0" borderId="96" xfId="0" applyFont="1" applyBorder="1" applyAlignment="1" applyProtection="1">
      <alignment horizontal="center" vertical="center" textRotation="90"/>
      <protection locked="0"/>
    </xf>
    <xf numFmtId="0" fontId="2" fillId="0" borderId="37" xfId="0" applyFont="1" applyBorder="1" applyAlignment="1" applyProtection="1">
      <alignment horizontal="center" vertical="center" textRotation="90"/>
      <protection locked="0"/>
    </xf>
    <xf numFmtId="0" fontId="22" fillId="0" borderId="120" xfId="0" applyFont="1" applyBorder="1" applyAlignment="1" applyProtection="1">
      <alignment horizontal="center" vertical="center" wrapText="1"/>
      <protection locked="0"/>
    </xf>
    <xf numFmtId="0" fontId="22" fillId="0" borderId="13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/>
    </xf>
    <xf numFmtId="0" fontId="2" fillId="0" borderId="97" xfId="0" applyFont="1" applyBorder="1" applyAlignment="1" applyProtection="1">
      <alignment horizontal="center"/>
    </xf>
    <xf numFmtId="0" fontId="2" fillId="0" borderId="83" xfId="0" applyFont="1" applyBorder="1" applyAlignment="1" applyProtection="1">
      <alignment horizontal="center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57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4" fillId="0" borderId="57" xfId="0" applyFont="1" applyBorder="1" applyAlignment="1" applyProtection="1">
      <alignment horizontal="left"/>
      <protection locked="0"/>
    </xf>
    <xf numFmtId="0" fontId="5" fillId="0" borderId="126" xfId="0" applyFont="1" applyBorder="1" applyAlignment="1" applyProtection="1">
      <alignment horizontal="center"/>
      <protection hidden="1"/>
    </xf>
    <xf numFmtId="0" fontId="5" fillId="0" borderId="127" xfId="0" applyFont="1" applyBorder="1" applyAlignment="1" applyProtection="1">
      <alignment horizontal="center"/>
      <protection hidden="1"/>
    </xf>
    <xf numFmtId="0" fontId="5" fillId="0" borderId="128" xfId="0" applyFont="1" applyBorder="1" applyAlignment="1" applyProtection="1">
      <alignment horizontal="center"/>
      <protection hidden="1"/>
    </xf>
    <xf numFmtId="0" fontId="5" fillId="2" borderId="126" xfId="0" applyFont="1" applyFill="1" applyBorder="1" applyAlignment="1" applyProtection="1">
      <alignment horizontal="center"/>
      <protection locked="0"/>
    </xf>
    <xf numFmtId="0" fontId="5" fillId="2" borderId="127" xfId="0" applyFont="1" applyFill="1" applyBorder="1" applyAlignment="1" applyProtection="1">
      <alignment horizontal="center"/>
      <protection locked="0"/>
    </xf>
    <xf numFmtId="0" fontId="5" fillId="2" borderId="128" xfId="0" applyFont="1" applyFill="1" applyBorder="1" applyAlignment="1" applyProtection="1">
      <alignment horizontal="center"/>
      <protection locked="0"/>
    </xf>
    <xf numFmtId="0" fontId="5" fillId="2" borderId="129" xfId="0" applyFont="1" applyFill="1" applyBorder="1" applyAlignment="1" applyProtection="1">
      <alignment horizontal="center"/>
      <protection locked="0"/>
    </xf>
    <xf numFmtId="0" fontId="5" fillId="2" borderId="130" xfId="0" applyFont="1" applyFill="1" applyBorder="1" applyAlignment="1" applyProtection="1">
      <alignment horizontal="center"/>
      <protection locked="0"/>
    </xf>
    <xf numFmtId="0" fontId="5" fillId="2" borderId="131" xfId="0" applyFont="1" applyFill="1" applyBorder="1" applyAlignment="1" applyProtection="1">
      <alignment horizontal="center"/>
      <protection locked="0"/>
    </xf>
    <xf numFmtId="0" fontId="12" fillId="0" borderId="132" xfId="0" applyFont="1" applyBorder="1" applyAlignment="1" applyProtection="1">
      <alignment horizontal="center" vertical="center"/>
    </xf>
    <xf numFmtId="0" fontId="12" fillId="0" borderId="133" xfId="0" applyFont="1" applyBorder="1" applyAlignment="1" applyProtection="1">
      <alignment horizontal="center" vertical="center"/>
    </xf>
    <xf numFmtId="0" fontId="12" fillId="0" borderId="134" xfId="0" applyFont="1" applyBorder="1" applyAlignment="1" applyProtection="1">
      <alignment horizontal="center" vertical="center"/>
    </xf>
    <xf numFmtId="0" fontId="12" fillId="0" borderId="135" xfId="0" applyFont="1" applyBorder="1" applyAlignment="1" applyProtection="1">
      <alignment horizontal="center" vertical="center"/>
      <protection hidden="1"/>
    </xf>
    <xf numFmtId="0" fontId="12" fillId="0" borderId="136" xfId="0" applyFont="1" applyBorder="1" applyAlignment="1" applyProtection="1">
      <alignment horizontal="center" vertical="center"/>
      <protection hidden="1"/>
    </xf>
    <xf numFmtId="0" fontId="12" fillId="0" borderId="137" xfId="0" applyFont="1" applyBorder="1" applyAlignment="1" applyProtection="1">
      <alignment horizontal="center" vertical="center"/>
      <protection hidden="1"/>
    </xf>
    <xf numFmtId="0" fontId="8" fillId="3" borderId="132" xfId="0" applyFont="1" applyFill="1" applyBorder="1" applyAlignment="1" applyProtection="1">
      <alignment horizontal="center"/>
    </xf>
    <xf numFmtId="0" fontId="8" fillId="3" borderId="133" xfId="0" applyFont="1" applyFill="1" applyBorder="1" applyAlignment="1" applyProtection="1">
      <alignment horizontal="center"/>
    </xf>
    <xf numFmtId="0" fontId="8" fillId="3" borderId="134" xfId="0" applyFont="1" applyFill="1" applyBorder="1" applyAlignment="1" applyProtection="1">
      <alignment horizontal="center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  <protection locked="0"/>
    </xf>
    <xf numFmtId="0" fontId="6" fillId="0" borderId="98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9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57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100" xfId="0" applyFont="1" applyBorder="1" applyAlignment="1" applyProtection="1">
      <protection locked="0"/>
    </xf>
    <xf numFmtId="0" fontId="2" fillId="0" borderId="101" xfId="0" applyFont="1" applyBorder="1" applyAlignment="1" applyProtection="1">
      <protection locked="0"/>
    </xf>
    <xf numFmtId="0" fontId="12" fillId="0" borderId="99" xfId="0" applyFont="1" applyBorder="1" applyAlignment="1" applyProtection="1">
      <alignment vertical="center"/>
      <protection locked="0"/>
    </xf>
    <xf numFmtId="0" fontId="12" fillId="0" borderId="72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6" fillId="0" borderId="38" xfId="0" applyFont="1" applyBorder="1" applyAlignment="1" applyProtection="1">
      <alignment horizontal="center" vertical="center" textRotation="90"/>
      <protection locked="0"/>
    </xf>
    <xf numFmtId="0" fontId="6" fillId="0" borderId="3" xfId="0" applyFont="1" applyBorder="1" applyAlignment="1" applyProtection="1">
      <alignment horizontal="center" vertical="center" textRotation="90"/>
      <protection locked="0"/>
    </xf>
    <xf numFmtId="0" fontId="6" fillId="0" borderId="105" xfId="0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 applyProtection="1">
      <alignment horizontal="center" vertical="center"/>
      <protection locked="0"/>
    </xf>
    <xf numFmtId="0" fontId="6" fillId="0" borderId="123" xfId="0" applyFont="1" applyBorder="1" applyAlignment="1" applyProtection="1">
      <alignment horizontal="center" vertical="center"/>
      <protection locked="0"/>
    </xf>
    <xf numFmtId="0" fontId="6" fillId="0" borderId="124" xfId="0" applyFont="1" applyBorder="1" applyAlignment="1" applyProtection="1">
      <alignment horizontal="center" vertical="center"/>
      <protection locked="0"/>
    </xf>
    <xf numFmtId="0" fontId="6" fillId="0" borderId="125" xfId="0" applyFont="1" applyBorder="1" applyAlignment="1" applyProtection="1">
      <alignment horizontal="center" vertical="center"/>
      <protection locked="0"/>
    </xf>
    <xf numFmtId="0" fontId="6" fillId="0" borderId="129" xfId="0" applyFont="1" applyBorder="1" applyAlignment="1" applyProtection="1">
      <alignment horizontal="center" vertical="center"/>
      <protection locked="0"/>
    </xf>
    <xf numFmtId="0" fontId="6" fillId="0" borderId="130" xfId="0" applyFont="1" applyBorder="1" applyAlignment="1" applyProtection="1">
      <alignment horizontal="center" vertical="center"/>
      <protection locked="0"/>
    </xf>
    <xf numFmtId="0" fontId="6" fillId="0" borderId="131" xfId="0" applyFont="1" applyBorder="1" applyAlignment="1" applyProtection="1">
      <alignment horizontal="center" vertical="center"/>
      <protection locked="0"/>
    </xf>
    <xf numFmtId="0" fontId="14" fillId="0" borderId="113" xfId="0" applyFont="1" applyBorder="1" applyAlignment="1" applyProtection="1">
      <protection locked="0"/>
    </xf>
    <xf numFmtId="0" fontId="14" fillId="0" borderId="114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27" xfId="0" applyFont="1" applyBorder="1" applyAlignment="1" applyProtection="1">
      <alignment horizontal="left" indent="1"/>
      <protection locked="0"/>
    </xf>
    <xf numFmtId="0" fontId="20" fillId="0" borderId="19" xfId="0" applyFont="1" applyBorder="1" applyAlignment="1" applyProtection="1">
      <alignment horizontal="left" indent="1"/>
      <protection locked="0"/>
    </xf>
    <xf numFmtId="0" fontId="20" fillId="0" borderId="57" xfId="0" applyFont="1" applyBorder="1" applyAlignment="1" applyProtection="1">
      <alignment horizontal="left" indent="1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2" fillId="0" borderId="118" xfId="0" applyFont="1" applyBorder="1" applyAlignment="1" applyProtection="1">
      <alignment horizontal="center" vertical="center"/>
      <protection locked="0"/>
    </xf>
    <xf numFmtId="0" fontId="12" fillId="0" borderId="1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protection locked="0"/>
    </xf>
    <xf numFmtId="0" fontId="5" fillId="0" borderId="57" xfId="0" applyFont="1" applyBorder="1" applyAlignment="1" applyProtection="1">
      <protection locked="0"/>
    </xf>
    <xf numFmtId="0" fontId="5" fillId="0" borderId="23" xfId="0" applyFont="1" applyBorder="1" applyAlignment="1" applyProtection="1">
      <protection locked="0"/>
    </xf>
    <xf numFmtId="0" fontId="5" fillId="0" borderId="58" xfId="0" applyFont="1" applyBorder="1" applyAlignment="1" applyProtection="1">
      <protection locked="0"/>
    </xf>
    <xf numFmtId="0" fontId="2" fillId="0" borderId="93" xfId="0" applyFont="1" applyBorder="1" applyAlignment="1" applyProtection="1">
      <protection locked="0"/>
    </xf>
    <xf numFmtId="0" fontId="2" fillId="0" borderId="92" xfId="0" applyFont="1" applyBorder="1" applyAlignment="1" applyProtection="1">
      <protection locked="0"/>
    </xf>
    <xf numFmtId="0" fontId="2" fillId="0" borderId="111" xfId="0" applyFont="1" applyBorder="1" applyAlignment="1" applyProtection="1">
      <protection locked="0"/>
    </xf>
    <xf numFmtId="0" fontId="2" fillId="0" borderId="89" xfId="0" applyFont="1" applyBorder="1" applyAlignment="1" applyProtection="1">
      <protection locked="0"/>
    </xf>
    <xf numFmtId="0" fontId="5" fillId="0" borderId="109" xfId="0" applyFont="1" applyBorder="1" applyAlignment="1" applyProtection="1">
      <protection locked="0"/>
    </xf>
    <xf numFmtId="0" fontId="5" fillId="0" borderId="110" xfId="0" applyFont="1" applyBorder="1" applyAlignment="1" applyProtection="1">
      <protection locked="0"/>
    </xf>
    <xf numFmtId="0" fontId="2" fillId="0" borderId="111" xfId="0" applyFont="1" applyBorder="1" applyAlignment="1" applyProtection="1">
      <alignment horizontal="center"/>
      <protection locked="0"/>
    </xf>
    <xf numFmtId="0" fontId="2" fillId="0" borderId="89" xfId="0" applyFont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57" xfId="0" applyFont="1" applyFill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58" xfId="0" applyFont="1" applyBorder="1" applyAlignment="1" applyProtection="1">
      <alignment horizontal="center"/>
      <protection locked="0"/>
    </xf>
    <xf numFmtId="0" fontId="12" fillId="0" borderId="91" xfId="0" applyFont="1" applyBorder="1" applyAlignment="1" applyProtection="1">
      <alignment horizontal="center"/>
      <protection locked="0"/>
    </xf>
    <xf numFmtId="0" fontId="12" fillId="0" borderId="92" xfId="0" applyFont="1" applyBorder="1" applyAlignment="1" applyProtection="1">
      <alignment horizontal="center"/>
      <protection locked="0"/>
    </xf>
    <xf numFmtId="0" fontId="12" fillId="2" borderId="106" xfId="0" applyFont="1" applyFill="1" applyBorder="1" applyAlignment="1" applyProtection="1">
      <alignment horizontal="center"/>
      <protection locked="0"/>
    </xf>
    <xf numFmtId="0" fontId="12" fillId="2" borderId="103" xfId="0" applyFont="1" applyFill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3" fillId="0" borderId="83" xfId="0" applyFont="1" applyBorder="1" applyAlignment="1" applyProtection="1">
      <alignment horizontal="center" vertical="center" wrapText="1"/>
      <protection locked="0"/>
    </xf>
    <xf numFmtId="0" fontId="12" fillId="0" borderId="116" xfId="0" applyFont="1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11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58" xfId="0" applyBorder="1" applyAlignment="1" applyProtection="1">
      <alignment vertical="top" wrapText="1"/>
      <protection locked="0"/>
    </xf>
    <xf numFmtId="0" fontId="14" fillId="0" borderId="106" xfId="0" applyFont="1" applyBorder="1" applyAlignment="1" applyProtection="1">
      <alignment vertical="top" wrapText="1"/>
      <protection locked="0"/>
    </xf>
    <xf numFmtId="0" fontId="0" fillId="0" borderId="102" xfId="0" applyBorder="1" applyAlignment="1" applyProtection="1">
      <alignment vertical="top" wrapText="1"/>
      <protection locked="0"/>
    </xf>
    <xf numFmtId="0" fontId="0" fillId="0" borderId="103" xfId="0" applyBorder="1" applyAlignment="1" applyProtection="1">
      <alignment vertical="top" wrapText="1"/>
      <protection locked="0"/>
    </xf>
    <xf numFmtId="188" fontId="0" fillId="0" borderId="6" xfId="0" applyNumberFormat="1" applyBorder="1" applyAlignment="1" applyProtection="1">
      <alignment horizontal="left" wrapText="1"/>
      <protection locked="0"/>
    </xf>
    <xf numFmtId="188" fontId="0" fillId="0" borderId="19" xfId="0" applyNumberFormat="1" applyBorder="1" applyAlignment="1" applyProtection="1">
      <alignment horizontal="left" wrapText="1"/>
      <protection locked="0"/>
    </xf>
    <xf numFmtId="188" fontId="0" fillId="0" borderId="57" xfId="0" applyNumberFormat="1" applyBorder="1" applyAlignment="1" applyProtection="1">
      <alignment horizontal="left" wrapText="1"/>
      <protection locked="0"/>
    </xf>
    <xf numFmtId="0" fontId="8" fillId="0" borderId="71" xfId="0" applyFont="1" applyBorder="1" applyAlignment="1" applyProtection="1">
      <alignment horizontal="center"/>
      <protection locked="0"/>
    </xf>
    <xf numFmtId="0" fontId="8" fillId="0" borderId="74" xfId="0" applyFont="1" applyBorder="1" applyAlignment="1" applyProtection="1">
      <alignment horizontal="center"/>
      <protection locked="0"/>
    </xf>
    <xf numFmtId="0" fontId="8" fillId="0" borderId="75" xfId="0" applyFont="1" applyBorder="1" applyAlignment="1" applyProtection="1">
      <alignment horizontal="center"/>
      <protection locked="0"/>
    </xf>
    <xf numFmtId="188" fontId="0" fillId="0" borderId="6" xfId="0" applyNumberFormat="1" applyBorder="1" applyAlignment="1" applyProtection="1">
      <alignment horizontal="center" wrapText="1"/>
      <protection locked="0"/>
    </xf>
    <xf numFmtId="188" fontId="0" fillId="0" borderId="19" xfId="0" applyNumberFormat="1" applyBorder="1" applyAlignment="1" applyProtection="1">
      <alignment horizontal="center" wrapText="1"/>
      <protection locked="0"/>
    </xf>
    <xf numFmtId="188" fontId="0" fillId="0" borderId="57" xfId="0" applyNumberFormat="1" applyBorder="1" applyAlignment="1" applyProtection="1">
      <alignment horizontal="center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97" xfId="0" applyFont="1" applyBorder="1" applyAlignment="1" applyProtection="1">
      <alignment horizontal="center"/>
      <protection locked="0"/>
    </xf>
    <xf numFmtId="0" fontId="2" fillId="0" borderId="83" xfId="0" applyFont="1" applyBorder="1" applyAlignment="1" applyProtection="1">
      <alignment horizontal="center"/>
      <protection locked="0"/>
    </xf>
    <xf numFmtId="188" fontId="12" fillId="0" borderId="4" xfId="0" applyNumberFormat="1" applyFont="1" applyBorder="1" applyAlignment="1" applyProtection="1">
      <alignment wrapText="1"/>
      <protection locked="0"/>
    </xf>
    <xf numFmtId="188" fontId="0" fillId="0" borderId="14" xfId="0" applyNumberFormat="1" applyBorder="1" applyAlignment="1" applyProtection="1">
      <alignment wrapText="1"/>
      <protection locked="0"/>
    </xf>
    <xf numFmtId="188" fontId="0" fillId="0" borderId="51" xfId="0" applyNumberFormat="1" applyBorder="1" applyAlignment="1" applyProtection="1">
      <alignment wrapText="1"/>
      <protection locked="0"/>
    </xf>
    <xf numFmtId="188" fontId="0" fillId="0" borderId="7" xfId="0" applyNumberFormat="1" applyBorder="1" applyAlignment="1" applyProtection="1">
      <alignment wrapText="1"/>
      <protection locked="0"/>
    </xf>
    <xf numFmtId="188" fontId="0" fillId="0" borderId="23" xfId="0" applyNumberFormat="1" applyBorder="1" applyAlignment="1" applyProtection="1">
      <alignment wrapText="1"/>
      <protection locked="0"/>
    </xf>
    <xf numFmtId="188" fontId="0" fillId="0" borderId="58" xfId="0" applyNumberFormat="1" applyBorder="1" applyAlignment="1" applyProtection="1">
      <alignment wrapText="1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2" fillId="0" borderId="9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57" xfId="0" applyBorder="1" applyAlignment="1" applyProtection="1">
      <alignment vertical="center" wrapText="1"/>
      <protection locked="0"/>
    </xf>
    <xf numFmtId="0" fontId="0" fillId="0" borderId="100" xfId="0" applyBorder="1" applyAlignment="1" applyProtection="1">
      <alignment vertical="center" wrapText="1"/>
      <protection locked="0"/>
    </xf>
    <xf numFmtId="0" fontId="0" fillId="0" borderId="101" xfId="0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51" xfId="0" applyFont="1" applyBorder="1" applyAlignment="1" applyProtection="1">
      <alignment horizontal="left" vertical="center" wrapText="1"/>
      <protection locked="0"/>
    </xf>
    <xf numFmtId="0" fontId="0" fillId="0" borderId="109" xfId="0" applyBorder="1" applyAlignment="1" applyProtection="1">
      <alignment vertical="center" wrapText="1"/>
      <protection locked="0"/>
    </xf>
    <xf numFmtId="0" fontId="0" fillId="0" borderId="110" xfId="0" applyBorder="1" applyAlignment="1" applyProtection="1">
      <alignment vertical="center" wrapText="1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97" xfId="0" applyFont="1" applyBorder="1" applyAlignment="1" applyProtection="1">
      <alignment horizontal="center"/>
      <protection locked="0"/>
    </xf>
    <xf numFmtId="0" fontId="6" fillId="0" borderId="83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97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right"/>
    </xf>
    <xf numFmtId="0" fontId="14" fillId="0" borderId="97" xfId="0" applyFont="1" applyBorder="1" applyAlignment="1" applyProtection="1">
      <alignment horizontal="right"/>
    </xf>
    <xf numFmtId="0" fontId="14" fillId="0" borderId="83" xfId="0" applyFont="1" applyBorder="1" applyAlignment="1" applyProtection="1">
      <alignment horizontal="right"/>
    </xf>
    <xf numFmtId="0" fontId="12" fillId="0" borderId="146" xfId="0" applyFont="1" applyBorder="1" applyAlignment="1" applyProtection="1">
      <alignment horizontal="center" vertical="center" wrapText="1"/>
      <protection locked="0"/>
    </xf>
    <xf numFmtId="0" fontId="12" fillId="0" borderId="122" xfId="0" applyFont="1" applyBorder="1" applyAlignment="1" applyProtection="1">
      <alignment horizontal="center" vertical="center" wrapText="1"/>
      <protection locked="0"/>
    </xf>
    <xf numFmtId="0" fontId="12" fillId="0" borderId="144" xfId="0" applyFont="1" applyBorder="1" applyAlignment="1" applyProtection="1">
      <alignment horizontal="center" vertical="center" wrapText="1"/>
      <protection locked="0"/>
    </xf>
    <xf numFmtId="0" fontId="12" fillId="0" borderId="69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vertical="top" wrapText="1"/>
      <protection locked="0"/>
    </xf>
    <xf numFmtId="0" fontId="8" fillId="0" borderId="71" xfId="0" applyFont="1" applyBorder="1" applyAlignment="1" applyProtection="1">
      <alignment horizontal="left"/>
      <protection locked="0"/>
    </xf>
    <xf numFmtId="0" fontId="8" fillId="0" borderId="74" xfId="0" applyFont="1" applyBorder="1" applyAlignment="1" applyProtection="1">
      <alignment horizontal="left"/>
      <protection locked="0"/>
    </xf>
    <xf numFmtId="10" fontId="0" fillId="0" borderId="107" xfId="0" applyNumberFormat="1" applyBorder="1" applyAlignment="1" applyProtection="1">
      <alignment horizontal="center"/>
      <protection hidden="1"/>
    </xf>
    <xf numFmtId="10" fontId="0" fillId="0" borderId="108" xfId="0" applyNumberFormat="1" applyBorder="1" applyAlignment="1" applyProtection="1">
      <alignment horizontal="center"/>
      <protection hidden="1"/>
    </xf>
    <xf numFmtId="10" fontId="6" fillId="0" borderId="50" xfId="0" applyNumberFormat="1" applyFont="1" applyBorder="1" applyAlignment="1" applyProtection="1">
      <alignment horizontal="center" vertical="center"/>
      <protection hidden="1"/>
    </xf>
    <xf numFmtId="10" fontId="6" fillId="0" borderId="97" xfId="0" applyNumberFormat="1" applyFont="1" applyBorder="1" applyAlignment="1" applyProtection="1">
      <alignment horizontal="center" vertical="center"/>
      <protection hidden="1"/>
    </xf>
    <xf numFmtId="10" fontId="6" fillId="0" borderId="83" xfId="0" applyNumberFormat="1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10" fontId="0" fillId="0" borderId="47" xfId="0" applyNumberFormat="1" applyBorder="1" applyAlignment="1" applyProtection="1">
      <alignment horizontal="center"/>
      <protection hidden="1"/>
    </xf>
    <xf numFmtId="10" fontId="0" fillId="0" borderId="53" xfId="0" applyNumberFormat="1" applyBorder="1" applyAlignment="1" applyProtection="1">
      <alignment horizontal="center"/>
      <protection hidden="1"/>
    </xf>
    <xf numFmtId="10" fontId="0" fillId="0" borderId="87" xfId="0" applyNumberFormat="1" applyBorder="1" applyAlignment="1" applyProtection="1">
      <alignment horizontal="center"/>
      <protection hidden="1"/>
    </xf>
    <xf numFmtId="10" fontId="0" fillId="0" borderId="98" xfId="0" applyNumberFormat="1" applyBorder="1" applyAlignment="1" applyProtection="1">
      <alignment horizontal="center"/>
      <protection hidden="1"/>
    </xf>
    <xf numFmtId="10" fontId="0" fillId="0" borderId="19" xfId="0" applyNumberFormat="1" applyBorder="1" applyAlignment="1" applyProtection="1">
      <alignment horizontal="center"/>
      <protection hidden="1"/>
    </xf>
    <xf numFmtId="10" fontId="0" fillId="0" borderId="57" xfId="0" applyNumberFormat="1" applyBorder="1" applyAlignment="1" applyProtection="1">
      <alignment horizontal="center"/>
      <protection hidden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0</xdr:rowOff>
    </xdr:from>
    <xdr:to>
      <xdr:col>4</xdr:col>
      <xdr:colOff>1095375</xdr:colOff>
      <xdr:row>0</xdr:row>
      <xdr:rowOff>0</xdr:rowOff>
    </xdr:to>
    <xdr:sp macro="" textlink="">
      <xdr:nvSpPr>
        <xdr:cNvPr id="20497" name="Line 1">
          <a:extLst>
            <a:ext uri="{FF2B5EF4-FFF2-40B4-BE49-F238E27FC236}">
              <a16:creationId xmlns:a16="http://schemas.microsoft.com/office/drawing/2014/main" id="{00000000-0008-0000-0100-000011500000}"/>
            </a:ext>
          </a:extLst>
        </xdr:cNvPr>
        <xdr:cNvSpPr>
          <a:spLocks noChangeShapeType="1"/>
        </xdr:cNvSpPr>
      </xdr:nvSpPr>
      <xdr:spPr bwMode="auto">
        <a:xfrm>
          <a:off x="619125" y="0"/>
          <a:ext cx="32861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171450</xdr:colOff>
      <xdr:row>0</xdr:row>
      <xdr:rowOff>0</xdr:rowOff>
    </xdr:from>
    <xdr:to>
      <xdr:col>11</xdr:col>
      <xdr:colOff>800100</xdr:colOff>
      <xdr:row>0</xdr:row>
      <xdr:rowOff>0</xdr:rowOff>
    </xdr:to>
    <xdr:sp macro="" textlink="">
      <xdr:nvSpPr>
        <xdr:cNvPr id="20498" name="Line 2">
          <a:extLst>
            <a:ext uri="{FF2B5EF4-FFF2-40B4-BE49-F238E27FC236}">
              <a16:creationId xmlns:a16="http://schemas.microsoft.com/office/drawing/2014/main" id="{00000000-0008-0000-0100-000012500000}"/>
            </a:ext>
          </a:extLst>
        </xdr:cNvPr>
        <xdr:cNvSpPr>
          <a:spLocks noChangeShapeType="1"/>
        </xdr:cNvSpPr>
      </xdr:nvSpPr>
      <xdr:spPr bwMode="auto">
        <a:xfrm>
          <a:off x="5238750" y="0"/>
          <a:ext cx="2743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466725</xdr:colOff>
      <xdr:row>0</xdr:row>
      <xdr:rowOff>0</xdr:rowOff>
    </xdr:from>
    <xdr:to>
      <xdr:col>4</xdr:col>
      <xdr:colOff>1095375</xdr:colOff>
      <xdr:row>0</xdr:row>
      <xdr:rowOff>0</xdr:rowOff>
    </xdr:to>
    <xdr:sp macro="" textlink="">
      <xdr:nvSpPr>
        <xdr:cNvPr id="20499" name="Line 3">
          <a:extLst>
            <a:ext uri="{FF2B5EF4-FFF2-40B4-BE49-F238E27FC236}">
              <a16:creationId xmlns:a16="http://schemas.microsoft.com/office/drawing/2014/main" id="{00000000-0008-0000-0100-000013500000}"/>
            </a:ext>
          </a:extLst>
        </xdr:cNvPr>
        <xdr:cNvSpPr>
          <a:spLocks noChangeShapeType="1"/>
        </xdr:cNvSpPr>
      </xdr:nvSpPr>
      <xdr:spPr bwMode="auto">
        <a:xfrm>
          <a:off x="581025" y="0"/>
          <a:ext cx="3324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276225</xdr:colOff>
      <xdr:row>0</xdr:row>
      <xdr:rowOff>0</xdr:rowOff>
    </xdr:from>
    <xdr:to>
      <xdr:col>12</xdr:col>
      <xdr:colOff>800100</xdr:colOff>
      <xdr:row>0</xdr:row>
      <xdr:rowOff>0</xdr:rowOff>
    </xdr:to>
    <xdr:sp macro="" textlink="">
      <xdr:nvSpPr>
        <xdr:cNvPr id="20500" name="Line 4">
          <a:extLst>
            <a:ext uri="{FF2B5EF4-FFF2-40B4-BE49-F238E27FC236}">
              <a16:creationId xmlns:a16="http://schemas.microsoft.com/office/drawing/2014/main" id="{00000000-0008-0000-0100-000014500000}"/>
            </a:ext>
          </a:extLst>
        </xdr:cNvPr>
        <xdr:cNvSpPr>
          <a:spLocks noChangeShapeType="1"/>
        </xdr:cNvSpPr>
      </xdr:nvSpPr>
      <xdr:spPr bwMode="auto">
        <a:xfrm>
          <a:off x="7086600" y="0"/>
          <a:ext cx="14763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333375</xdr:colOff>
      <xdr:row>0</xdr:row>
      <xdr:rowOff>0</xdr:rowOff>
    </xdr:from>
    <xdr:to>
      <xdr:col>12</xdr:col>
      <xdr:colOff>581025</xdr:colOff>
      <xdr:row>0</xdr:row>
      <xdr:rowOff>0</xdr:rowOff>
    </xdr:to>
    <xdr:sp macro="" textlink="">
      <xdr:nvSpPr>
        <xdr:cNvPr id="20501" name="Line 5">
          <a:extLst>
            <a:ext uri="{FF2B5EF4-FFF2-40B4-BE49-F238E27FC236}">
              <a16:creationId xmlns:a16="http://schemas.microsoft.com/office/drawing/2014/main" id="{00000000-0008-0000-0100-000015500000}"/>
            </a:ext>
          </a:extLst>
        </xdr:cNvPr>
        <xdr:cNvSpPr>
          <a:spLocks noChangeShapeType="1"/>
        </xdr:cNvSpPr>
      </xdr:nvSpPr>
      <xdr:spPr bwMode="auto">
        <a:xfrm>
          <a:off x="8315325" y="0"/>
          <a:ext cx="2476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638175</xdr:colOff>
      <xdr:row>32</xdr:row>
      <xdr:rowOff>276225</xdr:rowOff>
    </xdr:from>
    <xdr:to>
      <xdr:col>12</xdr:col>
      <xdr:colOff>857250</xdr:colOff>
      <xdr:row>33</xdr:row>
      <xdr:rowOff>238125</xdr:rowOff>
    </xdr:to>
    <xdr:sp macro="" textlink="">
      <xdr:nvSpPr>
        <xdr:cNvPr id="20486" name="Text Box 6">
          <a:extLst>
            <a:ext uri="{FF2B5EF4-FFF2-40B4-BE49-F238E27FC236}">
              <a16:creationId xmlns:a16="http://schemas.microsoft.com/office/drawing/2014/main" id="{00000000-0008-0000-0100-000006500000}"/>
            </a:ext>
          </a:extLst>
        </xdr:cNvPr>
        <xdr:cNvSpPr txBox="1">
          <a:spLocks noChangeArrowheads="1"/>
        </xdr:cNvSpPr>
      </xdr:nvSpPr>
      <xdr:spPr bwMode="auto">
        <a:xfrm>
          <a:off x="8562975" y="1010602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(2)</a:t>
          </a:r>
          <a:endParaRPr lang="th-TH"/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0487" name="Text Box 7">
          <a:extLst>
            <a:ext uri="{FF2B5EF4-FFF2-40B4-BE49-F238E27FC236}">
              <a16:creationId xmlns:a16="http://schemas.microsoft.com/office/drawing/2014/main" id="{00000000-0008-0000-0100-000007500000}"/>
            </a:ext>
          </a:extLst>
        </xdr:cNvPr>
        <xdr:cNvSpPr txBox="1">
          <a:spLocks noChangeArrowheads="1"/>
        </xdr:cNvSpPr>
      </xdr:nvSpPr>
      <xdr:spPr bwMode="auto">
        <a:xfrm>
          <a:off x="7981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(1)</a:t>
          </a:r>
          <a:endParaRPr lang="th-TH"/>
        </a:p>
      </xdr:txBody>
    </xdr:sp>
    <xdr:clientData/>
  </xdr:twoCellAnchor>
  <xdr:twoCellAnchor>
    <xdr:from>
      <xdr:col>11</xdr:col>
      <xdr:colOff>295275</xdr:colOff>
      <xdr:row>0</xdr:row>
      <xdr:rowOff>0</xdr:rowOff>
    </xdr:from>
    <xdr:to>
      <xdr:col>11</xdr:col>
      <xdr:colOff>514350</xdr:colOff>
      <xdr:row>0</xdr:row>
      <xdr:rowOff>0</xdr:rowOff>
    </xdr:to>
    <xdr:sp macro="" textlink="">
      <xdr:nvSpPr>
        <xdr:cNvPr id="20495" name="Text Box 15">
          <a:extLst>
            <a:ext uri="{FF2B5EF4-FFF2-40B4-BE49-F238E27FC236}">
              <a16:creationId xmlns:a16="http://schemas.microsoft.com/office/drawing/2014/main" id="{00000000-0008-0000-0100-00000F500000}"/>
            </a:ext>
          </a:extLst>
        </xdr:cNvPr>
        <xdr:cNvSpPr txBox="1">
          <a:spLocks noChangeArrowheads="1"/>
        </xdr:cNvSpPr>
      </xdr:nvSpPr>
      <xdr:spPr bwMode="auto">
        <a:xfrm>
          <a:off x="7696200" y="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(1)</a:t>
          </a:r>
          <a:endParaRPr lang="th-TH"/>
        </a:p>
      </xdr:txBody>
    </xdr:sp>
    <xdr:clientData/>
  </xdr:twoCellAnchor>
  <xdr:twoCellAnchor>
    <xdr:from>
      <xdr:col>12</xdr:col>
      <xdr:colOff>257175</xdr:colOff>
      <xdr:row>32</xdr:row>
      <xdr:rowOff>304800</xdr:rowOff>
    </xdr:from>
    <xdr:to>
      <xdr:col>12</xdr:col>
      <xdr:colOff>552450</xdr:colOff>
      <xdr:row>33</xdr:row>
      <xdr:rowOff>266700</xdr:rowOff>
    </xdr:to>
    <xdr:sp macro="" textlink="">
      <xdr:nvSpPr>
        <xdr:cNvPr id="20496" name="Text Box 16">
          <a:extLst>
            <a:ext uri="{FF2B5EF4-FFF2-40B4-BE49-F238E27FC236}">
              <a16:creationId xmlns:a16="http://schemas.microsoft.com/office/drawing/2014/main" id="{00000000-0008-0000-0100-000010500000}"/>
            </a:ext>
          </a:extLst>
        </xdr:cNvPr>
        <xdr:cNvSpPr txBox="1">
          <a:spLocks noChangeArrowheads="1"/>
        </xdr:cNvSpPr>
      </xdr:nvSpPr>
      <xdr:spPr bwMode="auto">
        <a:xfrm>
          <a:off x="8239125" y="10134600"/>
          <a:ext cx="2952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(2)</a:t>
          </a:r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1095375</xdr:colOff>
      <xdr:row>0</xdr:row>
      <xdr:rowOff>0</xdr:rowOff>
    </xdr:to>
    <xdr:sp macro="" textlink="">
      <xdr:nvSpPr>
        <xdr:cNvPr id="13343" name="Line 1">
          <a:extLst>
            <a:ext uri="{FF2B5EF4-FFF2-40B4-BE49-F238E27FC236}">
              <a16:creationId xmlns:a16="http://schemas.microsoft.com/office/drawing/2014/main" id="{00000000-0008-0000-0200-00001F340000}"/>
            </a:ext>
          </a:extLst>
        </xdr:cNvPr>
        <xdr:cNvSpPr>
          <a:spLocks noChangeShapeType="1"/>
        </xdr:cNvSpPr>
      </xdr:nvSpPr>
      <xdr:spPr bwMode="auto">
        <a:xfrm>
          <a:off x="314325" y="0"/>
          <a:ext cx="14287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0</xdr:row>
      <xdr:rowOff>0</xdr:rowOff>
    </xdr:from>
    <xdr:to>
      <xdr:col>9</xdr:col>
      <xdr:colOff>800100</xdr:colOff>
      <xdr:row>0</xdr:row>
      <xdr:rowOff>0</xdr:rowOff>
    </xdr:to>
    <xdr:sp macro="" textlink="">
      <xdr:nvSpPr>
        <xdr:cNvPr id="13344" name="Line 2">
          <a:extLst>
            <a:ext uri="{FF2B5EF4-FFF2-40B4-BE49-F238E27FC236}">
              <a16:creationId xmlns:a16="http://schemas.microsoft.com/office/drawing/2014/main" id="{00000000-0008-0000-0200-000020340000}"/>
            </a:ext>
          </a:extLst>
        </xdr:cNvPr>
        <xdr:cNvSpPr>
          <a:spLocks noChangeShapeType="1"/>
        </xdr:cNvSpPr>
      </xdr:nvSpPr>
      <xdr:spPr bwMode="auto">
        <a:xfrm>
          <a:off x="4200525" y="0"/>
          <a:ext cx="23812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466725</xdr:colOff>
      <xdr:row>0</xdr:row>
      <xdr:rowOff>0</xdr:rowOff>
    </xdr:from>
    <xdr:to>
      <xdr:col>2</xdr:col>
      <xdr:colOff>1095375</xdr:colOff>
      <xdr:row>0</xdr:row>
      <xdr:rowOff>0</xdr:rowOff>
    </xdr:to>
    <xdr:sp macro="" textlink="">
      <xdr:nvSpPr>
        <xdr:cNvPr id="13345" name="Line 3">
          <a:extLst>
            <a:ext uri="{FF2B5EF4-FFF2-40B4-BE49-F238E27FC236}">
              <a16:creationId xmlns:a16="http://schemas.microsoft.com/office/drawing/2014/main" id="{00000000-0008-0000-0200-000021340000}"/>
            </a:ext>
          </a:extLst>
        </xdr:cNvPr>
        <xdr:cNvSpPr>
          <a:spLocks noChangeShapeType="1"/>
        </xdr:cNvSpPr>
      </xdr:nvSpPr>
      <xdr:spPr bwMode="auto">
        <a:xfrm>
          <a:off x="314325" y="0"/>
          <a:ext cx="14287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276225</xdr:colOff>
      <xdr:row>0</xdr:row>
      <xdr:rowOff>0</xdr:rowOff>
    </xdr:from>
    <xdr:to>
      <xdr:col>10</xdr:col>
      <xdr:colOff>800100</xdr:colOff>
      <xdr:row>0</xdr:row>
      <xdr:rowOff>0</xdr:rowOff>
    </xdr:to>
    <xdr:sp macro="" textlink="">
      <xdr:nvSpPr>
        <xdr:cNvPr id="13346" name="Line 4">
          <a:extLst>
            <a:ext uri="{FF2B5EF4-FFF2-40B4-BE49-F238E27FC236}">
              <a16:creationId xmlns:a16="http://schemas.microsoft.com/office/drawing/2014/main" id="{00000000-0008-0000-0200-000022340000}"/>
            </a:ext>
          </a:extLst>
        </xdr:cNvPr>
        <xdr:cNvSpPr>
          <a:spLocks noChangeShapeType="1"/>
        </xdr:cNvSpPr>
      </xdr:nvSpPr>
      <xdr:spPr bwMode="auto">
        <a:xfrm>
          <a:off x="5543550" y="0"/>
          <a:ext cx="16954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657225</xdr:colOff>
      <xdr:row>0</xdr:row>
      <xdr:rowOff>0</xdr:rowOff>
    </xdr:to>
    <xdr:sp macro="" textlink="">
      <xdr:nvSpPr>
        <xdr:cNvPr id="13347" name="Line 5">
          <a:extLst>
            <a:ext uri="{FF2B5EF4-FFF2-40B4-BE49-F238E27FC236}">
              <a16:creationId xmlns:a16="http://schemas.microsoft.com/office/drawing/2014/main" id="{00000000-0008-0000-0200-000023340000}"/>
            </a:ext>
          </a:extLst>
        </xdr:cNvPr>
        <xdr:cNvSpPr>
          <a:spLocks noChangeShapeType="1"/>
        </xdr:cNvSpPr>
      </xdr:nvSpPr>
      <xdr:spPr bwMode="auto">
        <a:xfrm>
          <a:off x="6915150" y="0"/>
          <a:ext cx="323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 macro="" textlink="">
      <xdr:nvSpPr>
        <xdr:cNvPr id="13348" name="Line 6">
          <a:extLst>
            <a:ext uri="{FF2B5EF4-FFF2-40B4-BE49-F238E27FC236}">
              <a16:creationId xmlns:a16="http://schemas.microsoft.com/office/drawing/2014/main" id="{00000000-0008-0000-0200-000024340000}"/>
            </a:ext>
          </a:extLst>
        </xdr:cNvPr>
        <xdr:cNvSpPr>
          <a:spLocks noChangeShapeType="1"/>
        </xdr:cNvSpPr>
      </xdr:nvSpPr>
      <xdr:spPr bwMode="auto">
        <a:xfrm>
          <a:off x="9134475" y="80105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38</xdr:row>
      <xdr:rowOff>228600</xdr:rowOff>
    </xdr:from>
    <xdr:to>
      <xdr:col>11</xdr:col>
      <xdr:colOff>1200150</xdr:colOff>
      <xdr:row>39</xdr:row>
      <xdr:rowOff>219075</xdr:rowOff>
    </xdr:to>
    <xdr:sp macro="" textlink="">
      <xdr:nvSpPr>
        <xdr:cNvPr id="13332" name="Text Box 20">
          <a:extLst>
            <a:ext uri="{FF2B5EF4-FFF2-40B4-BE49-F238E27FC236}">
              <a16:creationId xmlns:a16="http://schemas.microsoft.com/office/drawing/2014/main" id="{00000000-0008-0000-0200-000014340000}"/>
            </a:ext>
          </a:extLst>
        </xdr:cNvPr>
        <xdr:cNvSpPr txBox="1">
          <a:spLocks noChangeArrowheads="1"/>
        </xdr:cNvSpPr>
      </xdr:nvSpPr>
      <xdr:spPr bwMode="auto">
        <a:xfrm>
          <a:off x="8877300" y="7248525"/>
          <a:ext cx="219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(3)</a:t>
          </a:r>
          <a:endParaRPr lang="th-TH"/>
        </a:p>
      </xdr:txBody>
    </xdr:sp>
    <xdr:clientData/>
  </xdr:twoCellAnchor>
  <xdr:twoCellAnchor>
    <xdr:from>
      <xdr:col>11</xdr:col>
      <xdr:colOff>819150</xdr:colOff>
      <xdr:row>41</xdr:row>
      <xdr:rowOff>0</xdr:rowOff>
    </xdr:from>
    <xdr:to>
      <xdr:col>11</xdr:col>
      <xdr:colOff>1038225</xdr:colOff>
      <xdr:row>41</xdr:row>
      <xdr:rowOff>0</xdr:rowOff>
    </xdr:to>
    <xdr:sp macro="" textlink="">
      <xdr:nvSpPr>
        <xdr:cNvPr id="13333" name="Text Box 21">
          <a:extLst>
            <a:ext uri="{FF2B5EF4-FFF2-40B4-BE49-F238E27FC236}">
              <a16:creationId xmlns:a16="http://schemas.microsoft.com/office/drawing/2014/main" id="{00000000-0008-0000-0200-000015340000}"/>
            </a:ext>
          </a:extLst>
        </xdr:cNvPr>
        <xdr:cNvSpPr txBox="1">
          <a:spLocks noChangeArrowheads="1"/>
        </xdr:cNvSpPr>
      </xdr:nvSpPr>
      <xdr:spPr bwMode="auto">
        <a:xfrm>
          <a:off x="8715375" y="801052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(5)</a:t>
          </a:r>
          <a:endParaRPr lang="th-TH"/>
        </a:p>
      </xdr:txBody>
    </xdr:sp>
    <xdr:clientData/>
  </xdr:twoCellAnchor>
  <xdr:twoCellAnchor>
    <xdr:from>
      <xdr:col>11</xdr:col>
      <xdr:colOff>819150</xdr:colOff>
      <xdr:row>41</xdr:row>
      <xdr:rowOff>0</xdr:rowOff>
    </xdr:from>
    <xdr:to>
      <xdr:col>11</xdr:col>
      <xdr:colOff>1038225</xdr:colOff>
      <xdr:row>41</xdr:row>
      <xdr:rowOff>0</xdr:rowOff>
    </xdr:to>
    <xdr:sp macro="" textlink="">
      <xdr:nvSpPr>
        <xdr:cNvPr id="13337" name="Text Box 25">
          <a:extLst>
            <a:ext uri="{FF2B5EF4-FFF2-40B4-BE49-F238E27FC236}">
              <a16:creationId xmlns:a16="http://schemas.microsoft.com/office/drawing/2014/main" id="{00000000-0008-0000-0200-000019340000}"/>
            </a:ext>
          </a:extLst>
        </xdr:cNvPr>
        <xdr:cNvSpPr txBox="1">
          <a:spLocks noChangeArrowheads="1"/>
        </xdr:cNvSpPr>
      </xdr:nvSpPr>
      <xdr:spPr bwMode="auto">
        <a:xfrm>
          <a:off x="8715375" y="801052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(4)</a:t>
          </a:r>
          <a:endParaRPr lang="th-T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1095375</xdr:colOff>
      <xdr:row>0</xdr:row>
      <xdr:rowOff>0</xdr:rowOff>
    </xdr:to>
    <xdr:sp macro="" textlink="">
      <xdr:nvSpPr>
        <xdr:cNvPr id="22542" name="Line 1">
          <a:extLst>
            <a:ext uri="{FF2B5EF4-FFF2-40B4-BE49-F238E27FC236}">
              <a16:creationId xmlns:a16="http://schemas.microsoft.com/office/drawing/2014/main" id="{00000000-0008-0000-0300-00000E58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11334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2543" name="Line 2">
          <a:extLst>
            <a:ext uri="{FF2B5EF4-FFF2-40B4-BE49-F238E27FC236}">
              <a16:creationId xmlns:a16="http://schemas.microsoft.com/office/drawing/2014/main" id="{00000000-0008-0000-0300-00000F580000}"/>
            </a:ext>
          </a:extLst>
        </xdr:cNvPr>
        <xdr:cNvSpPr>
          <a:spLocks noChangeShapeType="1"/>
        </xdr:cNvSpPr>
      </xdr:nvSpPr>
      <xdr:spPr bwMode="auto">
        <a:xfrm>
          <a:off x="4629150" y="0"/>
          <a:ext cx="1181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466725</xdr:colOff>
      <xdr:row>0</xdr:row>
      <xdr:rowOff>0</xdr:rowOff>
    </xdr:from>
    <xdr:to>
      <xdr:col>2</xdr:col>
      <xdr:colOff>1095375</xdr:colOff>
      <xdr:row>0</xdr:row>
      <xdr:rowOff>0</xdr:rowOff>
    </xdr:to>
    <xdr:sp macro="" textlink="">
      <xdr:nvSpPr>
        <xdr:cNvPr id="22544" name="Line 3">
          <a:extLst>
            <a:ext uri="{FF2B5EF4-FFF2-40B4-BE49-F238E27FC236}">
              <a16:creationId xmlns:a16="http://schemas.microsoft.com/office/drawing/2014/main" id="{00000000-0008-0000-0300-00001058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11334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800100</xdr:colOff>
      <xdr:row>0</xdr:row>
      <xdr:rowOff>0</xdr:rowOff>
    </xdr:to>
    <xdr:sp macro="" textlink="">
      <xdr:nvSpPr>
        <xdr:cNvPr id="22545" name="Line 4">
          <a:extLst>
            <a:ext uri="{FF2B5EF4-FFF2-40B4-BE49-F238E27FC236}">
              <a16:creationId xmlns:a16="http://schemas.microsoft.com/office/drawing/2014/main" id="{00000000-0008-0000-0300-000011580000}"/>
            </a:ext>
          </a:extLst>
        </xdr:cNvPr>
        <xdr:cNvSpPr>
          <a:spLocks noChangeShapeType="1"/>
        </xdr:cNvSpPr>
      </xdr:nvSpPr>
      <xdr:spPr bwMode="auto">
        <a:xfrm>
          <a:off x="4905375" y="0"/>
          <a:ext cx="16192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333375</xdr:colOff>
      <xdr:row>0</xdr:row>
      <xdr:rowOff>0</xdr:rowOff>
    </xdr:from>
    <xdr:to>
      <xdr:col>5</xdr:col>
      <xdr:colOff>714375</xdr:colOff>
      <xdr:row>0</xdr:row>
      <xdr:rowOff>0</xdr:rowOff>
    </xdr:to>
    <xdr:sp macro="" textlink="">
      <xdr:nvSpPr>
        <xdr:cNvPr id="22546" name="Line 5">
          <a:extLst>
            <a:ext uri="{FF2B5EF4-FFF2-40B4-BE49-F238E27FC236}">
              <a16:creationId xmlns:a16="http://schemas.microsoft.com/office/drawing/2014/main" id="{00000000-0008-0000-0300-000012580000}"/>
            </a:ext>
          </a:extLst>
        </xdr:cNvPr>
        <xdr:cNvSpPr>
          <a:spLocks noChangeShapeType="1"/>
        </xdr:cNvSpPr>
      </xdr:nvSpPr>
      <xdr:spPr bwMode="auto">
        <a:xfrm>
          <a:off x="6143625" y="0"/>
          <a:ext cx="381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547" name="Line 6">
          <a:extLst>
            <a:ext uri="{FF2B5EF4-FFF2-40B4-BE49-F238E27FC236}">
              <a16:creationId xmlns:a16="http://schemas.microsoft.com/office/drawing/2014/main" id="{00000000-0008-0000-0300-000013580000}"/>
            </a:ext>
          </a:extLst>
        </xdr:cNvPr>
        <xdr:cNvSpPr>
          <a:spLocks noChangeShapeType="1"/>
        </xdr:cNvSpPr>
      </xdr:nvSpPr>
      <xdr:spPr bwMode="auto">
        <a:xfrm>
          <a:off x="8934450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</xdr:col>
      <xdr:colOff>676275</xdr:colOff>
      <xdr:row>0</xdr:row>
      <xdr:rowOff>0</xdr:rowOff>
    </xdr:from>
    <xdr:to>
      <xdr:col>1</xdr:col>
      <xdr:colOff>714375</xdr:colOff>
      <xdr:row>0</xdr:row>
      <xdr:rowOff>0</xdr:rowOff>
    </xdr:to>
    <xdr:sp macro="" textlink="" fLocksText="0">
      <xdr:nvSpPr>
        <xdr:cNvPr id="22548" name="Rectangle 9">
          <a:extLst>
            <a:ext uri="{FF2B5EF4-FFF2-40B4-BE49-F238E27FC236}">
              <a16:creationId xmlns:a16="http://schemas.microsoft.com/office/drawing/2014/main" id="{00000000-0008-0000-0300-000014580000}"/>
            </a:ext>
          </a:extLst>
        </xdr:cNvPr>
        <xdr:cNvSpPr>
          <a:spLocks noChangeArrowheads="1"/>
        </xdr:cNvSpPr>
      </xdr:nvSpPr>
      <xdr:spPr bwMode="auto">
        <a:xfrm>
          <a:off x="7905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152400</xdr:colOff>
      <xdr:row>0</xdr:row>
      <xdr:rowOff>0</xdr:rowOff>
    </xdr:from>
    <xdr:to>
      <xdr:col>0</xdr:col>
      <xdr:colOff>114300</xdr:colOff>
      <xdr:row>0</xdr:row>
      <xdr:rowOff>0</xdr:rowOff>
    </xdr:to>
    <xdr:sp macro="" textlink="" fLocksText="0">
      <xdr:nvSpPr>
        <xdr:cNvPr id="22549" name="Rectangle 10">
          <a:extLst>
            <a:ext uri="{FF2B5EF4-FFF2-40B4-BE49-F238E27FC236}">
              <a16:creationId xmlns:a16="http://schemas.microsoft.com/office/drawing/2014/main" id="{00000000-0008-0000-0300-000015580000}"/>
            </a:ext>
          </a:extLst>
        </xdr:cNvPr>
        <xdr:cNvSpPr>
          <a:spLocks noChangeArrowheads="1"/>
        </xdr:cNvSpPr>
      </xdr:nvSpPr>
      <xdr:spPr bwMode="auto">
        <a:xfrm>
          <a:off x="1143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819150</xdr:colOff>
      <xdr:row>0</xdr:row>
      <xdr:rowOff>0</xdr:rowOff>
    </xdr:from>
    <xdr:to>
      <xdr:col>8</xdr:col>
      <xdr:colOff>847725</xdr:colOff>
      <xdr:row>0</xdr:row>
      <xdr:rowOff>0</xdr:rowOff>
    </xdr:to>
    <xdr:sp macro="" textlink="">
      <xdr:nvSpPr>
        <xdr:cNvPr id="22539" name="Text Box 11">
          <a:extLst>
            <a:ext uri="{FF2B5EF4-FFF2-40B4-BE49-F238E27FC236}">
              <a16:creationId xmlns:a16="http://schemas.microsoft.com/office/drawing/2014/main" id="{00000000-0008-0000-0300-00000B580000}"/>
            </a:ext>
          </a:extLst>
        </xdr:cNvPr>
        <xdr:cNvSpPr txBox="1">
          <a:spLocks noChangeArrowheads="1"/>
        </xdr:cNvSpPr>
      </xdr:nvSpPr>
      <xdr:spPr bwMode="auto">
        <a:xfrm>
          <a:off x="8905875" y="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(3)</a:t>
          </a:r>
          <a:endParaRPr lang="th-TH"/>
        </a:p>
      </xdr:txBody>
    </xdr:sp>
    <xdr:clientData/>
  </xdr:twoCellAnchor>
  <xdr:twoCellAnchor>
    <xdr:from>
      <xdr:col>8</xdr:col>
      <xdr:colOff>819150</xdr:colOff>
      <xdr:row>43</xdr:row>
      <xdr:rowOff>0</xdr:rowOff>
    </xdr:from>
    <xdr:to>
      <xdr:col>8</xdr:col>
      <xdr:colOff>847725</xdr:colOff>
      <xdr:row>43</xdr:row>
      <xdr:rowOff>0</xdr:rowOff>
    </xdr:to>
    <xdr:sp macro="" textlink="">
      <xdr:nvSpPr>
        <xdr:cNvPr id="22540" name="Text Box 12">
          <a:extLst>
            <a:ext uri="{FF2B5EF4-FFF2-40B4-BE49-F238E27FC236}">
              <a16:creationId xmlns:a16="http://schemas.microsoft.com/office/drawing/2014/main" id="{00000000-0008-0000-0300-00000C580000}"/>
            </a:ext>
          </a:extLst>
        </xdr:cNvPr>
        <xdr:cNvSpPr txBox="1">
          <a:spLocks noChangeArrowheads="1"/>
        </xdr:cNvSpPr>
      </xdr:nvSpPr>
      <xdr:spPr bwMode="auto">
        <a:xfrm>
          <a:off x="8905875" y="1339215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(5)</a:t>
          </a:r>
          <a:endParaRPr lang="th-TH"/>
        </a:p>
      </xdr:txBody>
    </xdr:sp>
    <xdr:clientData/>
  </xdr:twoCellAnchor>
  <xdr:twoCellAnchor>
    <xdr:from>
      <xdr:col>8</xdr:col>
      <xdr:colOff>628650</xdr:colOff>
      <xdr:row>41</xdr:row>
      <xdr:rowOff>247650</xdr:rowOff>
    </xdr:from>
    <xdr:to>
      <xdr:col>8</xdr:col>
      <xdr:colOff>838200</xdr:colOff>
      <xdr:row>42</xdr:row>
      <xdr:rowOff>200025</xdr:rowOff>
    </xdr:to>
    <xdr:sp macro="" textlink="">
      <xdr:nvSpPr>
        <xdr:cNvPr id="22541" name="Text Box 13">
          <a:extLst>
            <a:ext uri="{FF2B5EF4-FFF2-40B4-BE49-F238E27FC236}">
              <a16:creationId xmlns:a16="http://schemas.microsoft.com/office/drawing/2014/main" id="{00000000-0008-0000-0300-00000D580000}"/>
            </a:ext>
          </a:extLst>
        </xdr:cNvPr>
        <xdr:cNvSpPr txBox="1">
          <a:spLocks noChangeArrowheads="1"/>
        </xdr:cNvSpPr>
      </xdr:nvSpPr>
      <xdr:spPr bwMode="auto">
        <a:xfrm>
          <a:off x="8715375" y="12839700"/>
          <a:ext cx="209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(4)</a:t>
          </a:r>
          <a:endParaRPr lang="th-TH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1095375</xdr:colOff>
      <xdr:row>0</xdr:row>
      <xdr:rowOff>0</xdr:rowOff>
    </xdr:to>
    <xdr:sp macro="" textlink="">
      <xdr:nvSpPr>
        <xdr:cNvPr id="19470" name="Line 1">
          <a:extLst>
            <a:ext uri="{FF2B5EF4-FFF2-40B4-BE49-F238E27FC236}">
              <a16:creationId xmlns:a16="http://schemas.microsoft.com/office/drawing/2014/main" id="{00000000-0008-0000-0400-00000E4C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1200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71" name="Line 2">
          <a:extLst>
            <a:ext uri="{FF2B5EF4-FFF2-40B4-BE49-F238E27FC236}">
              <a16:creationId xmlns:a16="http://schemas.microsoft.com/office/drawing/2014/main" id="{00000000-0008-0000-0400-00000F4C0000}"/>
            </a:ext>
          </a:extLst>
        </xdr:cNvPr>
        <xdr:cNvSpPr>
          <a:spLocks noChangeShapeType="1"/>
        </xdr:cNvSpPr>
      </xdr:nvSpPr>
      <xdr:spPr bwMode="auto">
        <a:xfrm>
          <a:off x="6029325" y="0"/>
          <a:ext cx="1714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1095375</xdr:colOff>
      <xdr:row>0</xdr:row>
      <xdr:rowOff>0</xdr:rowOff>
    </xdr:to>
    <xdr:sp macro="" textlink="">
      <xdr:nvSpPr>
        <xdr:cNvPr id="19472" name="Line 3">
          <a:extLst>
            <a:ext uri="{FF2B5EF4-FFF2-40B4-BE49-F238E27FC236}">
              <a16:creationId xmlns:a16="http://schemas.microsoft.com/office/drawing/2014/main" id="{00000000-0008-0000-0400-0000104C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1200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800100</xdr:colOff>
      <xdr:row>0</xdr:row>
      <xdr:rowOff>0</xdr:rowOff>
    </xdr:to>
    <xdr:sp macro="" textlink="">
      <xdr:nvSpPr>
        <xdr:cNvPr id="19473" name="Line 4">
          <a:extLst>
            <a:ext uri="{FF2B5EF4-FFF2-40B4-BE49-F238E27FC236}">
              <a16:creationId xmlns:a16="http://schemas.microsoft.com/office/drawing/2014/main" id="{00000000-0008-0000-0400-0000114C0000}"/>
            </a:ext>
          </a:extLst>
        </xdr:cNvPr>
        <xdr:cNvSpPr>
          <a:spLocks noChangeShapeType="1"/>
        </xdr:cNvSpPr>
      </xdr:nvSpPr>
      <xdr:spPr bwMode="auto">
        <a:xfrm>
          <a:off x="6305550" y="0"/>
          <a:ext cx="2219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333375</xdr:colOff>
      <xdr:row>0</xdr:row>
      <xdr:rowOff>0</xdr:rowOff>
    </xdr:from>
    <xdr:to>
      <xdr:col>5</xdr:col>
      <xdr:colOff>714375</xdr:colOff>
      <xdr:row>0</xdr:row>
      <xdr:rowOff>0</xdr:rowOff>
    </xdr:to>
    <xdr:sp macro="" textlink="">
      <xdr:nvSpPr>
        <xdr:cNvPr id="19474" name="Line 5">
          <a:extLst>
            <a:ext uri="{FF2B5EF4-FFF2-40B4-BE49-F238E27FC236}">
              <a16:creationId xmlns:a16="http://schemas.microsoft.com/office/drawing/2014/main" id="{00000000-0008-0000-0400-0000124C0000}"/>
            </a:ext>
          </a:extLst>
        </xdr:cNvPr>
        <xdr:cNvSpPr>
          <a:spLocks noChangeShapeType="1"/>
        </xdr:cNvSpPr>
      </xdr:nvSpPr>
      <xdr:spPr bwMode="auto">
        <a:xfrm>
          <a:off x="8077200" y="0"/>
          <a:ext cx="381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475" name="Line 6">
          <a:extLst>
            <a:ext uri="{FF2B5EF4-FFF2-40B4-BE49-F238E27FC236}">
              <a16:creationId xmlns:a16="http://schemas.microsoft.com/office/drawing/2014/main" id="{00000000-0008-0000-0400-0000134C0000}"/>
            </a:ext>
          </a:extLst>
        </xdr:cNvPr>
        <xdr:cNvSpPr>
          <a:spLocks noChangeShapeType="1"/>
        </xdr:cNvSpPr>
      </xdr:nvSpPr>
      <xdr:spPr bwMode="auto">
        <a:xfrm>
          <a:off x="9439275" y="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1</xdr:col>
      <xdr:colOff>676275</xdr:colOff>
      <xdr:row>0</xdr:row>
      <xdr:rowOff>0</xdr:rowOff>
    </xdr:from>
    <xdr:to>
      <xdr:col>1</xdr:col>
      <xdr:colOff>781050</xdr:colOff>
      <xdr:row>0</xdr:row>
      <xdr:rowOff>0</xdr:rowOff>
    </xdr:to>
    <xdr:sp macro="" textlink="" fLocksText="0">
      <xdr:nvSpPr>
        <xdr:cNvPr id="19476" name="Rectangle 9">
          <a:extLst>
            <a:ext uri="{FF2B5EF4-FFF2-40B4-BE49-F238E27FC236}">
              <a16:creationId xmlns:a16="http://schemas.microsoft.com/office/drawing/2014/main" id="{00000000-0008-0000-0400-0000144C0000}"/>
            </a:ext>
          </a:extLst>
        </xdr:cNvPr>
        <xdr:cNvSpPr>
          <a:spLocks noChangeArrowheads="1"/>
        </xdr:cNvSpPr>
      </xdr:nvSpPr>
      <xdr:spPr bwMode="auto">
        <a:xfrm>
          <a:off x="790575" y="0"/>
          <a:ext cx="104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 fLocksText="0">
      <xdr:nvSpPr>
        <xdr:cNvPr id="19477" name="Rectangle 10">
          <a:extLst>
            <a:ext uri="{FF2B5EF4-FFF2-40B4-BE49-F238E27FC236}">
              <a16:creationId xmlns:a16="http://schemas.microsoft.com/office/drawing/2014/main" id="{00000000-0008-0000-0400-0000154C0000}"/>
            </a:ext>
          </a:extLst>
        </xdr:cNvPr>
        <xdr:cNvSpPr>
          <a:spLocks noChangeArrowheads="1"/>
        </xdr:cNvSpPr>
      </xdr:nvSpPr>
      <xdr:spPr bwMode="auto">
        <a:xfrm>
          <a:off x="1143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6</xdr:col>
      <xdr:colOff>819150</xdr:colOff>
      <xdr:row>0</xdr:row>
      <xdr:rowOff>0</xdr:rowOff>
    </xdr:from>
    <xdr:to>
      <xdr:col>6</xdr:col>
      <xdr:colOff>914400</xdr:colOff>
      <xdr:row>0</xdr:row>
      <xdr:rowOff>0</xdr:rowOff>
    </xdr:to>
    <xdr:sp macro="" textlink="">
      <xdr:nvSpPr>
        <xdr:cNvPr id="19467" name="Text Box 11">
          <a:extLst>
            <a:ext uri="{FF2B5EF4-FFF2-40B4-BE49-F238E27FC236}">
              <a16:creationId xmlns:a16="http://schemas.microsoft.com/office/drawing/2014/main" id="{00000000-0008-0000-0400-00000B4C0000}"/>
            </a:ext>
          </a:extLst>
        </xdr:cNvPr>
        <xdr:cNvSpPr txBox="1">
          <a:spLocks noChangeArrowheads="1"/>
        </xdr:cNvSpPr>
      </xdr:nvSpPr>
      <xdr:spPr bwMode="auto">
        <a:xfrm>
          <a:off x="9344025" y="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(3)</a:t>
          </a:r>
          <a:endParaRPr lang="th-TH"/>
        </a:p>
      </xdr:txBody>
    </xdr:sp>
    <xdr:clientData/>
  </xdr:twoCellAnchor>
  <xdr:twoCellAnchor>
    <xdr:from>
      <xdr:col>6</xdr:col>
      <xdr:colOff>685800</xdr:colOff>
      <xdr:row>44</xdr:row>
      <xdr:rowOff>247650</xdr:rowOff>
    </xdr:from>
    <xdr:to>
      <xdr:col>7</xdr:col>
      <xdr:colOff>0</xdr:colOff>
      <xdr:row>45</xdr:row>
      <xdr:rowOff>171450</xdr:rowOff>
    </xdr:to>
    <xdr:sp macro="" textlink="">
      <xdr:nvSpPr>
        <xdr:cNvPr id="19468" name="Text Box 12">
          <a:extLst>
            <a:ext uri="{FF2B5EF4-FFF2-40B4-BE49-F238E27FC236}">
              <a16:creationId xmlns:a16="http://schemas.microsoft.com/office/drawing/2014/main" id="{00000000-0008-0000-0400-00000C4C0000}"/>
            </a:ext>
          </a:extLst>
        </xdr:cNvPr>
        <xdr:cNvSpPr txBox="1">
          <a:spLocks noChangeArrowheads="1"/>
        </xdr:cNvSpPr>
      </xdr:nvSpPr>
      <xdr:spPr bwMode="auto">
        <a:xfrm>
          <a:off x="9210675" y="1317307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(5)</a:t>
          </a:r>
          <a:endParaRPr lang="th-TH"/>
        </a:p>
      </xdr:txBody>
    </xdr:sp>
    <xdr:clientData/>
  </xdr:twoCellAnchor>
  <xdr:twoCellAnchor>
    <xdr:from>
      <xdr:col>6</xdr:col>
      <xdr:colOff>819150</xdr:colOff>
      <xdr:row>2</xdr:row>
      <xdr:rowOff>0</xdr:rowOff>
    </xdr:from>
    <xdr:to>
      <xdr:col>6</xdr:col>
      <xdr:colOff>914400</xdr:colOff>
      <xdr:row>2</xdr:row>
      <xdr:rowOff>0</xdr:rowOff>
    </xdr:to>
    <xdr:sp macro="" textlink="">
      <xdr:nvSpPr>
        <xdr:cNvPr id="19469" name="Text Box 13">
          <a:extLst>
            <a:ext uri="{FF2B5EF4-FFF2-40B4-BE49-F238E27FC236}">
              <a16:creationId xmlns:a16="http://schemas.microsoft.com/office/drawing/2014/main" id="{00000000-0008-0000-0400-00000D4C0000}"/>
            </a:ext>
          </a:extLst>
        </xdr:cNvPr>
        <xdr:cNvSpPr txBox="1">
          <a:spLocks noChangeArrowheads="1"/>
        </xdr:cNvSpPr>
      </xdr:nvSpPr>
      <xdr:spPr bwMode="auto">
        <a:xfrm>
          <a:off x="9344025" y="111442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(4)</a:t>
          </a:r>
          <a:endParaRPr lang="th-TH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1</xdr:col>
      <xdr:colOff>257175</xdr:colOff>
      <xdr:row>0</xdr:row>
      <xdr:rowOff>0</xdr:rowOff>
    </xdr:to>
    <xdr:sp macro="" textlink="">
      <xdr:nvSpPr>
        <xdr:cNvPr id="15370" name="Rectangle 4">
          <a:extLst>
            <a:ext uri="{FF2B5EF4-FFF2-40B4-BE49-F238E27FC236}">
              <a16:creationId xmlns:a16="http://schemas.microsoft.com/office/drawing/2014/main" id="{00000000-0008-0000-0500-00000A3C0000}"/>
            </a:ext>
          </a:extLst>
        </xdr:cNvPr>
        <xdr:cNvSpPr>
          <a:spLocks noChangeArrowheads="1"/>
        </xdr:cNvSpPr>
      </xdr:nvSpPr>
      <xdr:spPr bwMode="auto">
        <a:xfrm>
          <a:off x="247650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333375</xdr:colOff>
      <xdr:row>0</xdr:row>
      <xdr:rowOff>0</xdr:rowOff>
    </xdr:to>
    <xdr:sp macro="" textlink="">
      <xdr:nvSpPr>
        <xdr:cNvPr id="15371" name="Rectangle 5">
          <a:extLst>
            <a:ext uri="{FF2B5EF4-FFF2-40B4-BE49-F238E27FC236}">
              <a16:creationId xmlns:a16="http://schemas.microsoft.com/office/drawing/2014/main" id="{00000000-0008-0000-0500-00000B3C0000}"/>
            </a:ext>
          </a:extLst>
        </xdr:cNvPr>
        <xdr:cNvSpPr>
          <a:spLocks noChangeArrowheads="1"/>
        </xdr:cNvSpPr>
      </xdr:nvSpPr>
      <xdr:spPr bwMode="auto">
        <a:xfrm>
          <a:off x="1009650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952500</xdr:colOff>
      <xdr:row>27</xdr:row>
      <xdr:rowOff>228600</xdr:rowOff>
    </xdr:from>
    <xdr:to>
      <xdr:col>10</xdr:col>
      <xdr:colOff>1171575</xdr:colOff>
      <xdr:row>28</xdr:row>
      <xdr:rowOff>219075</xdr:rowOff>
    </xdr:to>
    <xdr:sp macro="" textlink="">
      <xdr:nvSpPr>
        <xdr:cNvPr id="15368" name="Text Box 8">
          <a:extLst>
            <a:ext uri="{FF2B5EF4-FFF2-40B4-BE49-F238E27FC236}">
              <a16:creationId xmlns:a16="http://schemas.microsoft.com/office/drawing/2014/main" id="{00000000-0008-0000-0500-0000083C0000}"/>
            </a:ext>
          </a:extLst>
        </xdr:cNvPr>
        <xdr:cNvSpPr txBox="1">
          <a:spLocks noChangeArrowheads="1"/>
        </xdr:cNvSpPr>
      </xdr:nvSpPr>
      <xdr:spPr bwMode="auto">
        <a:xfrm>
          <a:off x="8448675" y="75057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(5)</a:t>
          </a:r>
          <a:endParaRPr lang="th-TH"/>
        </a:p>
      </xdr:txBody>
    </xdr:sp>
    <xdr:clientData/>
  </xdr:twoCellAnchor>
  <xdr:twoCellAnchor>
    <xdr:from>
      <xdr:col>10</xdr:col>
      <xdr:colOff>695325</xdr:colOff>
      <xdr:row>27</xdr:row>
      <xdr:rowOff>200025</xdr:rowOff>
    </xdr:from>
    <xdr:to>
      <xdr:col>11</xdr:col>
      <xdr:colOff>0</xdr:colOff>
      <xdr:row>28</xdr:row>
      <xdr:rowOff>209550</xdr:rowOff>
    </xdr:to>
    <xdr:sp macro="" textlink="">
      <xdr:nvSpPr>
        <xdr:cNvPr id="15369" name="Text Box 9">
          <a:extLst>
            <a:ext uri="{FF2B5EF4-FFF2-40B4-BE49-F238E27FC236}">
              <a16:creationId xmlns:a16="http://schemas.microsoft.com/office/drawing/2014/main" id="{00000000-0008-0000-0500-0000093C0000}"/>
            </a:ext>
          </a:extLst>
        </xdr:cNvPr>
        <xdr:cNvSpPr txBox="1">
          <a:spLocks noChangeArrowheads="1"/>
        </xdr:cNvSpPr>
      </xdr:nvSpPr>
      <xdr:spPr bwMode="auto">
        <a:xfrm>
          <a:off x="8229600" y="7477125"/>
          <a:ext cx="219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(6)</a:t>
          </a:r>
          <a:endParaRPr lang="th-TH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266700</xdr:colOff>
      <xdr:row>0</xdr:row>
      <xdr:rowOff>0</xdr:rowOff>
    </xdr:to>
    <xdr:sp macro="" textlink="">
      <xdr:nvSpPr>
        <xdr:cNvPr id="16455" name="Rectangle 1">
          <a:extLst>
            <a:ext uri="{FF2B5EF4-FFF2-40B4-BE49-F238E27FC236}">
              <a16:creationId xmlns:a16="http://schemas.microsoft.com/office/drawing/2014/main" id="{00000000-0008-0000-0600-000047400000}"/>
            </a:ext>
          </a:extLst>
        </xdr:cNvPr>
        <xdr:cNvSpPr>
          <a:spLocks noChangeArrowheads="1"/>
        </xdr:cNvSpPr>
      </xdr:nvSpPr>
      <xdr:spPr bwMode="auto">
        <a:xfrm>
          <a:off x="257175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304800</xdr:colOff>
      <xdr:row>0</xdr:row>
      <xdr:rowOff>0</xdr:rowOff>
    </xdr:to>
    <xdr:sp macro="" textlink="">
      <xdr:nvSpPr>
        <xdr:cNvPr id="16456" name="Rectangle 2">
          <a:extLst>
            <a:ext uri="{FF2B5EF4-FFF2-40B4-BE49-F238E27FC236}">
              <a16:creationId xmlns:a16="http://schemas.microsoft.com/office/drawing/2014/main" id="{00000000-0008-0000-0600-000048400000}"/>
            </a:ext>
          </a:extLst>
        </xdr:cNvPr>
        <xdr:cNvSpPr>
          <a:spLocks noChangeArrowheads="1"/>
        </xdr:cNvSpPr>
      </xdr:nvSpPr>
      <xdr:spPr bwMode="auto">
        <a:xfrm>
          <a:off x="666750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0</xdr:colOff>
      <xdr:row>59</xdr:row>
      <xdr:rowOff>0</xdr:rowOff>
    </xdr:to>
    <xdr:sp macro="" textlink="">
      <xdr:nvSpPr>
        <xdr:cNvPr id="16387" name="Text Box 3">
          <a:extLst>
            <a:ext uri="{FF2B5EF4-FFF2-40B4-BE49-F238E27FC236}">
              <a16:creationId xmlns:a16="http://schemas.microsoft.com/office/drawing/2014/main" id="{00000000-0008-0000-0600-000003400000}"/>
            </a:ext>
          </a:extLst>
        </xdr:cNvPr>
        <xdr:cNvSpPr txBox="1">
          <a:spLocks noChangeArrowheads="1"/>
        </xdr:cNvSpPr>
      </xdr:nvSpPr>
      <xdr:spPr bwMode="auto">
        <a:xfrm>
          <a:off x="8239125" y="12734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เจ้าของข้อมูล</a:t>
          </a:r>
        </a:p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2</xdr:col>
      <xdr:colOff>1343025</xdr:colOff>
      <xdr:row>70</xdr:row>
      <xdr:rowOff>0</xdr:rowOff>
    </xdr:from>
    <xdr:to>
      <xdr:col>2</xdr:col>
      <xdr:colOff>2114550</xdr:colOff>
      <xdr:row>70</xdr:row>
      <xdr:rowOff>0</xdr:rowOff>
    </xdr:to>
    <xdr:sp macro="" textlink="">
      <xdr:nvSpPr>
        <xdr:cNvPr id="16407" name="Text Box 23">
          <a:extLst>
            <a:ext uri="{FF2B5EF4-FFF2-40B4-BE49-F238E27FC236}">
              <a16:creationId xmlns:a16="http://schemas.microsoft.com/office/drawing/2014/main" id="{00000000-0008-0000-0600-000017400000}"/>
            </a:ext>
          </a:extLst>
        </xdr:cNvPr>
        <xdr:cNvSpPr txBox="1">
          <a:spLocks noChangeArrowheads="1"/>
        </xdr:cNvSpPr>
      </xdr:nvSpPr>
      <xdr:spPr bwMode="auto">
        <a:xfrm>
          <a:off x="1828800" y="127349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(6)</a:t>
          </a:r>
          <a:endParaRPr lang="th-TH"/>
        </a:p>
      </xdr:txBody>
    </xdr:sp>
    <xdr:clientData/>
  </xdr:twoCellAnchor>
  <xdr:twoCellAnchor>
    <xdr:from>
      <xdr:col>2</xdr:col>
      <xdr:colOff>1343025</xdr:colOff>
      <xdr:row>70</xdr:row>
      <xdr:rowOff>0</xdr:rowOff>
    </xdr:from>
    <xdr:to>
      <xdr:col>2</xdr:col>
      <xdr:colOff>2124075</xdr:colOff>
      <xdr:row>70</xdr:row>
      <xdr:rowOff>0</xdr:rowOff>
    </xdr:to>
    <xdr:sp macro="" textlink="">
      <xdr:nvSpPr>
        <xdr:cNvPr id="16408" name="Text Box 24">
          <a:extLst>
            <a:ext uri="{FF2B5EF4-FFF2-40B4-BE49-F238E27FC236}">
              <a16:creationId xmlns:a16="http://schemas.microsoft.com/office/drawing/2014/main" id="{00000000-0008-0000-0600-000018400000}"/>
            </a:ext>
          </a:extLst>
        </xdr:cNvPr>
        <xdr:cNvSpPr txBox="1">
          <a:spLocks noChangeArrowheads="1"/>
        </xdr:cNvSpPr>
      </xdr:nvSpPr>
      <xdr:spPr bwMode="auto">
        <a:xfrm>
          <a:off x="1828800" y="1273492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52</a:t>
          </a:r>
          <a:endParaRPr lang="th-TH"/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16412" name="Text Box 28">
          <a:extLst>
            <a:ext uri="{FF2B5EF4-FFF2-40B4-BE49-F238E27FC236}">
              <a16:creationId xmlns:a16="http://schemas.microsoft.com/office/drawing/2014/main" id="{00000000-0008-0000-0600-00001C400000}"/>
            </a:ext>
          </a:extLst>
        </xdr:cNvPr>
        <xdr:cNvSpPr txBox="1">
          <a:spLocks noChangeArrowheads="1"/>
        </xdr:cNvSpPr>
      </xdr:nvSpPr>
      <xdr:spPr bwMode="auto">
        <a:xfrm>
          <a:off x="4067175" y="12734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(7)</a:t>
          </a:r>
          <a:endParaRPr lang="th-TH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9525</xdr:colOff>
      <xdr:row>70</xdr:row>
      <xdr:rowOff>0</xdr:rowOff>
    </xdr:to>
    <xdr:sp macro="" textlink="">
      <xdr:nvSpPr>
        <xdr:cNvPr id="16414" name="Text Box 30">
          <a:extLst>
            <a:ext uri="{FF2B5EF4-FFF2-40B4-BE49-F238E27FC236}">
              <a16:creationId xmlns:a16="http://schemas.microsoft.com/office/drawing/2014/main" id="{00000000-0008-0000-0600-00001E400000}"/>
            </a:ext>
          </a:extLst>
        </xdr:cNvPr>
        <xdr:cNvSpPr txBox="1">
          <a:spLocks noChangeArrowheads="1"/>
        </xdr:cNvSpPr>
      </xdr:nvSpPr>
      <xdr:spPr bwMode="auto">
        <a:xfrm>
          <a:off x="5381625" y="12734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(8)</a:t>
          </a:r>
          <a:endParaRPr lang="th-TH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9525</xdr:colOff>
      <xdr:row>70</xdr:row>
      <xdr:rowOff>0</xdr:rowOff>
    </xdr:to>
    <xdr:sp macro="" textlink="">
      <xdr:nvSpPr>
        <xdr:cNvPr id="16415" name="Text Box 31">
          <a:extLst>
            <a:ext uri="{FF2B5EF4-FFF2-40B4-BE49-F238E27FC236}">
              <a16:creationId xmlns:a16="http://schemas.microsoft.com/office/drawing/2014/main" id="{00000000-0008-0000-0600-00001F400000}"/>
            </a:ext>
          </a:extLst>
        </xdr:cNvPr>
        <xdr:cNvSpPr txBox="1">
          <a:spLocks noChangeArrowheads="1"/>
        </xdr:cNvSpPr>
      </xdr:nvSpPr>
      <xdr:spPr bwMode="auto">
        <a:xfrm>
          <a:off x="5381625" y="12734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4</xdr:col>
      <xdr:colOff>19050</xdr:colOff>
      <xdr:row>70</xdr:row>
      <xdr:rowOff>0</xdr:rowOff>
    </xdr:from>
    <xdr:to>
      <xdr:col>4</xdr:col>
      <xdr:colOff>238125</xdr:colOff>
      <xdr:row>70</xdr:row>
      <xdr:rowOff>0</xdr:rowOff>
    </xdr:to>
    <xdr:sp macro="" textlink="">
      <xdr:nvSpPr>
        <xdr:cNvPr id="16419" name="Text Box 35">
          <a:extLst>
            <a:ext uri="{FF2B5EF4-FFF2-40B4-BE49-F238E27FC236}">
              <a16:creationId xmlns:a16="http://schemas.microsoft.com/office/drawing/2014/main" id="{00000000-0008-0000-0600-000023400000}"/>
            </a:ext>
          </a:extLst>
        </xdr:cNvPr>
        <xdr:cNvSpPr txBox="1">
          <a:spLocks noChangeArrowheads="1"/>
        </xdr:cNvSpPr>
      </xdr:nvSpPr>
      <xdr:spPr bwMode="auto">
        <a:xfrm>
          <a:off x="5400675" y="1273492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(7)</a:t>
          </a:r>
          <a:endParaRPr lang="th-TH"/>
        </a:p>
      </xdr:txBody>
    </xdr:sp>
    <xdr:clientData/>
  </xdr:twoCellAnchor>
  <xdr:twoCellAnchor>
    <xdr:from>
      <xdr:col>4</xdr:col>
      <xdr:colOff>19050</xdr:colOff>
      <xdr:row>70</xdr:row>
      <xdr:rowOff>0</xdr:rowOff>
    </xdr:from>
    <xdr:to>
      <xdr:col>4</xdr:col>
      <xdr:colOff>285750</xdr:colOff>
      <xdr:row>70</xdr:row>
      <xdr:rowOff>0</xdr:rowOff>
    </xdr:to>
    <xdr:sp macro="" textlink="">
      <xdr:nvSpPr>
        <xdr:cNvPr id="16420" name="Text Box 36">
          <a:extLst>
            <a:ext uri="{FF2B5EF4-FFF2-40B4-BE49-F238E27FC236}">
              <a16:creationId xmlns:a16="http://schemas.microsoft.com/office/drawing/2014/main" id="{00000000-0008-0000-0600-000024400000}"/>
            </a:ext>
          </a:extLst>
        </xdr:cNvPr>
        <xdr:cNvSpPr txBox="1">
          <a:spLocks noChangeArrowheads="1"/>
        </xdr:cNvSpPr>
      </xdr:nvSpPr>
      <xdr:spPr bwMode="auto">
        <a:xfrm>
          <a:off x="5400675" y="12734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(10)</a:t>
          </a:r>
          <a:endParaRPr lang="th-TH"/>
        </a:p>
      </xdr:txBody>
    </xdr:sp>
    <xdr:clientData/>
  </xdr:twoCellAnchor>
  <xdr:twoCellAnchor>
    <xdr:from>
      <xdr:col>4</xdr:col>
      <xdr:colOff>38100</xdr:colOff>
      <xdr:row>70</xdr:row>
      <xdr:rowOff>0</xdr:rowOff>
    </xdr:from>
    <xdr:to>
      <xdr:col>4</xdr:col>
      <xdr:colOff>200025</xdr:colOff>
      <xdr:row>70</xdr:row>
      <xdr:rowOff>0</xdr:rowOff>
    </xdr:to>
    <xdr:sp macro="" textlink="">
      <xdr:nvSpPr>
        <xdr:cNvPr id="16465" name="Line 39">
          <a:extLst>
            <a:ext uri="{FF2B5EF4-FFF2-40B4-BE49-F238E27FC236}">
              <a16:creationId xmlns:a16="http://schemas.microsoft.com/office/drawing/2014/main" id="{00000000-0008-0000-0600-000051400000}"/>
            </a:ext>
          </a:extLst>
        </xdr:cNvPr>
        <xdr:cNvSpPr>
          <a:spLocks noChangeShapeType="1"/>
        </xdr:cNvSpPr>
      </xdr:nvSpPr>
      <xdr:spPr bwMode="auto">
        <a:xfrm>
          <a:off x="5419725" y="127349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247650</xdr:colOff>
      <xdr:row>70</xdr:row>
      <xdr:rowOff>0</xdr:rowOff>
    </xdr:to>
    <xdr:sp macro="" textlink="">
      <xdr:nvSpPr>
        <xdr:cNvPr id="16430" name="Text Box 46">
          <a:extLst>
            <a:ext uri="{FF2B5EF4-FFF2-40B4-BE49-F238E27FC236}">
              <a16:creationId xmlns:a16="http://schemas.microsoft.com/office/drawing/2014/main" id="{00000000-0008-0000-0600-00002E400000}"/>
            </a:ext>
          </a:extLst>
        </xdr:cNvPr>
        <xdr:cNvSpPr txBox="1">
          <a:spLocks noChangeArrowheads="1"/>
        </xdr:cNvSpPr>
      </xdr:nvSpPr>
      <xdr:spPr bwMode="auto">
        <a:xfrm>
          <a:off x="5391150" y="127349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285750</xdr:colOff>
      <xdr:row>70</xdr:row>
      <xdr:rowOff>0</xdr:rowOff>
    </xdr:to>
    <xdr:sp macro="" textlink="">
      <xdr:nvSpPr>
        <xdr:cNvPr id="16431" name="Text Box 47">
          <a:extLst>
            <a:ext uri="{FF2B5EF4-FFF2-40B4-BE49-F238E27FC236}">
              <a16:creationId xmlns:a16="http://schemas.microsoft.com/office/drawing/2014/main" id="{00000000-0008-0000-0600-00002F400000}"/>
            </a:ext>
          </a:extLst>
        </xdr:cNvPr>
        <xdr:cNvSpPr txBox="1">
          <a:spLocks noChangeArrowheads="1"/>
        </xdr:cNvSpPr>
      </xdr:nvSpPr>
      <xdr:spPr bwMode="auto">
        <a:xfrm>
          <a:off x="5391150" y="127349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(10)</a:t>
          </a:r>
          <a:endParaRPr lang="th-TH"/>
        </a:p>
      </xdr:txBody>
    </xdr:sp>
    <xdr:clientData/>
  </xdr:twoCellAnchor>
  <xdr:twoCellAnchor>
    <xdr:from>
      <xdr:col>4</xdr:col>
      <xdr:colOff>38100</xdr:colOff>
      <xdr:row>70</xdr:row>
      <xdr:rowOff>0</xdr:rowOff>
    </xdr:from>
    <xdr:to>
      <xdr:col>4</xdr:col>
      <xdr:colOff>180975</xdr:colOff>
      <xdr:row>70</xdr:row>
      <xdr:rowOff>0</xdr:rowOff>
    </xdr:to>
    <xdr:sp macro="" textlink="">
      <xdr:nvSpPr>
        <xdr:cNvPr id="16468" name="Line 48">
          <a:extLst>
            <a:ext uri="{FF2B5EF4-FFF2-40B4-BE49-F238E27FC236}">
              <a16:creationId xmlns:a16="http://schemas.microsoft.com/office/drawing/2014/main" id="{00000000-0008-0000-0600-000054400000}"/>
            </a:ext>
          </a:extLst>
        </xdr:cNvPr>
        <xdr:cNvSpPr>
          <a:spLocks noChangeShapeType="1"/>
        </xdr:cNvSpPr>
      </xdr:nvSpPr>
      <xdr:spPr bwMode="auto">
        <a:xfrm>
          <a:off x="5419725" y="127349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1085850</xdr:colOff>
      <xdr:row>70</xdr:row>
      <xdr:rowOff>0</xdr:rowOff>
    </xdr:from>
    <xdr:to>
      <xdr:col>3</xdr:col>
      <xdr:colOff>1304925</xdr:colOff>
      <xdr:row>70</xdr:row>
      <xdr:rowOff>0</xdr:rowOff>
    </xdr:to>
    <xdr:sp macro="" textlink="">
      <xdr:nvSpPr>
        <xdr:cNvPr id="16445" name="Text Box 61">
          <a:extLst>
            <a:ext uri="{FF2B5EF4-FFF2-40B4-BE49-F238E27FC236}">
              <a16:creationId xmlns:a16="http://schemas.microsoft.com/office/drawing/2014/main" id="{00000000-0008-0000-0600-00003D400000}"/>
            </a:ext>
          </a:extLst>
        </xdr:cNvPr>
        <xdr:cNvSpPr txBox="1">
          <a:spLocks noChangeArrowheads="1"/>
        </xdr:cNvSpPr>
      </xdr:nvSpPr>
      <xdr:spPr bwMode="auto">
        <a:xfrm>
          <a:off x="5153025" y="1273492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(7)</a:t>
          </a:r>
          <a:endParaRPr lang="th-TH"/>
        </a:p>
      </xdr:txBody>
    </xdr:sp>
    <xdr:clientData/>
  </xdr:twoCellAnchor>
  <xdr:twoCellAnchor>
    <xdr:from>
      <xdr:col>3</xdr:col>
      <xdr:colOff>1076325</xdr:colOff>
      <xdr:row>70</xdr:row>
      <xdr:rowOff>0</xdr:rowOff>
    </xdr:from>
    <xdr:to>
      <xdr:col>3</xdr:col>
      <xdr:colOff>1295400</xdr:colOff>
      <xdr:row>70</xdr:row>
      <xdr:rowOff>0</xdr:rowOff>
    </xdr:to>
    <xdr:sp macro="" textlink="">
      <xdr:nvSpPr>
        <xdr:cNvPr id="16446" name="Text Box 62">
          <a:extLst>
            <a:ext uri="{FF2B5EF4-FFF2-40B4-BE49-F238E27FC236}">
              <a16:creationId xmlns:a16="http://schemas.microsoft.com/office/drawing/2014/main" id="{00000000-0008-0000-0600-00003E400000}"/>
            </a:ext>
          </a:extLst>
        </xdr:cNvPr>
        <xdr:cNvSpPr txBox="1">
          <a:spLocks noChangeArrowheads="1"/>
        </xdr:cNvSpPr>
      </xdr:nvSpPr>
      <xdr:spPr bwMode="auto">
        <a:xfrm>
          <a:off x="5143500" y="1273492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(8)</a:t>
          </a:r>
          <a:endParaRPr lang="th-TH"/>
        </a:p>
      </xdr:txBody>
    </xdr:sp>
    <xdr:clientData/>
  </xdr:twoCellAnchor>
  <xdr:twoCellAnchor>
    <xdr:from>
      <xdr:col>3</xdr:col>
      <xdr:colOff>1038225</xdr:colOff>
      <xdr:row>70</xdr:row>
      <xdr:rowOff>0</xdr:rowOff>
    </xdr:from>
    <xdr:to>
      <xdr:col>3</xdr:col>
      <xdr:colOff>1304925</xdr:colOff>
      <xdr:row>70</xdr:row>
      <xdr:rowOff>0</xdr:rowOff>
    </xdr:to>
    <xdr:sp macro="" textlink="">
      <xdr:nvSpPr>
        <xdr:cNvPr id="16447" name="Text Box 63">
          <a:extLst>
            <a:ext uri="{FF2B5EF4-FFF2-40B4-BE49-F238E27FC236}">
              <a16:creationId xmlns:a16="http://schemas.microsoft.com/office/drawing/2014/main" id="{00000000-0008-0000-0600-00003F400000}"/>
            </a:ext>
          </a:extLst>
        </xdr:cNvPr>
        <xdr:cNvSpPr txBox="1">
          <a:spLocks noChangeArrowheads="1"/>
        </xdr:cNvSpPr>
      </xdr:nvSpPr>
      <xdr:spPr bwMode="auto">
        <a:xfrm>
          <a:off x="5105400" y="12734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(10)</a:t>
          </a:r>
          <a:endParaRPr lang="th-TH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9525</xdr:colOff>
      <xdr:row>70</xdr:row>
      <xdr:rowOff>0</xdr:rowOff>
    </xdr:to>
    <xdr:sp macro="" textlink="">
      <xdr:nvSpPr>
        <xdr:cNvPr id="16449" name="Text Box 65">
          <a:extLst>
            <a:ext uri="{FF2B5EF4-FFF2-40B4-BE49-F238E27FC236}">
              <a16:creationId xmlns:a16="http://schemas.microsoft.com/office/drawing/2014/main" id="{00000000-0008-0000-0600-000041400000}"/>
            </a:ext>
          </a:extLst>
        </xdr:cNvPr>
        <xdr:cNvSpPr txBox="1">
          <a:spLocks noChangeArrowheads="1"/>
        </xdr:cNvSpPr>
      </xdr:nvSpPr>
      <xdr:spPr bwMode="auto">
        <a:xfrm>
          <a:off x="5381625" y="12734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247650</xdr:colOff>
      <xdr:row>70</xdr:row>
      <xdr:rowOff>0</xdr:rowOff>
    </xdr:to>
    <xdr:sp macro="" textlink="">
      <xdr:nvSpPr>
        <xdr:cNvPr id="16450" name="Text Box 66">
          <a:extLst>
            <a:ext uri="{FF2B5EF4-FFF2-40B4-BE49-F238E27FC236}">
              <a16:creationId xmlns:a16="http://schemas.microsoft.com/office/drawing/2014/main" id="{00000000-0008-0000-0600-000042400000}"/>
            </a:ext>
          </a:extLst>
        </xdr:cNvPr>
        <xdr:cNvSpPr txBox="1">
          <a:spLocks noChangeArrowheads="1"/>
        </xdr:cNvSpPr>
      </xdr:nvSpPr>
      <xdr:spPr bwMode="auto">
        <a:xfrm>
          <a:off x="5391150" y="127349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(8)</a:t>
          </a:r>
          <a:endParaRPr lang="th-TH"/>
        </a:p>
      </xdr:txBody>
    </xdr:sp>
    <xdr:clientData/>
  </xdr:twoCellAnchor>
  <xdr:twoCellAnchor>
    <xdr:from>
      <xdr:col>4</xdr:col>
      <xdr:colOff>9525</xdr:colOff>
      <xdr:row>70</xdr:row>
      <xdr:rowOff>0</xdr:rowOff>
    </xdr:from>
    <xdr:to>
      <xdr:col>4</xdr:col>
      <xdr:colOff>285750</xdr:colOff>
      <xdr:row>70</xdr:row>
      <xdr:rowOff>0</xdr:rowOff>
    </xdr:to>
    <xdr:sp macro="" textlink="">
      <xdr:nvSpPr>
        <xdr:cNvPr id="16451" name="Text Box 67">
          <a:extLst>
            <a:ext uri="{FF2B5EF4-FFF2-40B4-BE49-F238E27FC236}">
              <a16:creationId xmlns:a16="http://schemas.microsoft.com/office/drawing/2014/main" id="{00000000-0008-0000-0600-000043400000}"/>
            </a:ext>
          </a:extLst>
        </xdr:cNvPr>
        <xdr:cNvSpPr txBox="1">
          <a:spLocks noChangeArrowheads="1"/>
        </xdr:cNvSpPr>
      </xdr:nvSpPr>
      <xdr:spPr bwMode="auto">
        <a:xfrm>
          <a:off x="5391150" y="127349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(10)</a:t>
          </a:r>
          <a:endParaRPr lang="th-TH"/>
        </a:p>
      </xdr:txBody>
    </xdr:sp>
    <xdr:clientData/>
  </xdr:twoCellAnchor>
  <xdr:twoCellAnchor>
    <xdr:from>
      <xdr:col>4</xdr:col>
      <xdr:colOff>38100</xdr:colOff>
      <xdr:row>70</xdr:row>
      <xdr:rowOff>0</xdr:rowOff>
    </xdr:from>
    <xdr:to>
      <xdr:col>4</xdr:col>
      <xdr:colOff>180975</xdr:colOff>
      <xdr:row>70</xdr:row>
      <xdr:rowOff>0</xdr:rowOff>
    </xdr:to>
    <xdr:sp macro="" textlink="">
      <xdr:nvSpPr>
        <xdr:cNvPr id="16475" name="Line 68">
          <a:extLst>
            <a:ext uri="{FF2B5EF4-FFF2-40B4-BE49-F238E27FC236}">
              <a16:creationId xmlns:a16="http://schemas.microsoft.com/office/drawing/2014/main" id="{00000000-0008-0000-0600-00005B400000}"/>
            </a:ext>
          </a:extLst>
        </xdr:cNvPr>
        <xdr:cNvSpPr>
          <a:spLocks noChangeShapeType="1"/>
        </xdr:cNvSpPr>
      </xdr:nvSpPr>
      <xdr:spPr bwMode="auto">
        <a:xfrm>
          <a:off x="5419725" y="127349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1038225</xdr:colOff>
      <xdr:row>70</xdr:row>
      <xdr:rowOff>0</xdr:rowOff>
    </xdr:from>
    <xdr:to>
      <xdr:col>3</xdr:col>
      <xdr:colOff>1304925</xdr:colOff>
      <xdr:row>70</xdr:row>
      <xdr:rowOff>0</xdr:rowOff>
    </xdr:to>
    <xdr:sp macro="" textlink="">
      <xdr:nvSpPr>
        <xdr:cNvPr id="16453" name="Text Box 69">
          <a:extLst>
            <a:ext uri="{FF2B5EF4-FFF2-40B4-BE49-F238E27FC236}">
              <a16:creationId xmlns:a16="http://schemas.microsoft.com/office/drawing/2014/main" id="{00000000-0008-0000-0600-000045400000}"/>
            </a:ext>
          </a:extLst>
        </xdr:cNvPr>
        <xdr:cNvSpPr txBox="1">
          <a:spLocks noChangeArrowheads="1"/>
        </xdr:cNvSpPr>
      </xdr:nvSpPr>
      <xdr:spPr bwMode="auto">
        <a:xfrm>
          <a:off x="5105400" y="12734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4</xdr:col>
      <xdr:colOff>485775</xdr:colOff>
      <xdr:row>68</xdr:row>
      <xdr:rowOff>209550</xdr:rowOff>
    </xdr:from>
    <xdr:to>
      <xdr:col>5</xdr:col>
      <xdr:colOff>19050</xdr:colOff>
      <xdr:row>69</xdr:row>
      <xdr:rowOff>219075</xdr:rowOff>
    </xdr:to>
    <xdr:sp macro="" textlink="">
      <xdr:nvSpPr>
        <xdr:cNvPr id="16454" name="Text Box 70">
          <a:extLst>
            <a:ext uri="{FF2B5EF4-FFF2-40B4-BE49-F238E27FC236}">
              <a16:creationId xmlns:a16="http://schemas.microsoft.com/office/drawing/2014/main" id="{00000000-0008-0000-0600-000046400000}"/>
            </a:ext>
          </a:extLst>
        </xdr:cNvPr>
        <xdr:cNvSpPr txBox="1">
          <a:spLocks noChangeArrowheads="1"/>
        </xdr:cNvSpPr>
      </xdr:nvSpPr>
      <xdr:spPr bwMode="auto">
        <a:xfrm>
          <a:off x="8010525" y="12372975"/>
          <a:ext cx="247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(7)</a:t>
          </a:r>
          <a:endParaRPr lang="th-TH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266700</xdr:colOff>
      <xdr:row>0</xdr:row>
      <xdr:rowOff>0</xdr:rowOff>
    </xdr:to>
    <xdr:sp macro="" textlink="">
      <xdr:nvSpPr>
        <xdr:cNvPr id="18525" name="Rectangle 1">
          <a:extLst>
            <a:ext uri="{FF2B5EF4-FFF2-40B4-BE49-F238E27FC236}">
              <a16:creationId xmlns:a16="http://schemas.microsoft.com/office/drawing/2014/main" id="{00000000-0008-0000-0700-00005D480000}"/>
            </a:ext>
          </a:extLst>
        </xdr:cNvPr>
        <xdr:cNvSpPr>
          <a:spLocks noChangeArrowheads="1"/>
        </xdr:cNvSpPr>
      </xdr:nvSpPr>
      <xdr:spPr bwMode="auto">
        <a:xfrm>
          <a:off x="257175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304800</xdr:colOff>
      <xdr:row>0</xdr:row>
      <xdr:rowOff>0</xdr:rowOff>
    </xdr:to>
    <xdr:sp macro="" textlink="">
      <xdr:nvSpPr>
        <xdr:cNvPr id="18526" name="Rectangle 2">
          <a:extLst>
            <a:ext uri="{FF2B5EF4-FFF2-40B4-BE49-F238E27FC236}">
              <a16:creationId xmlns:a16="http://schemas.microsoft.com/office/drawing/2014/main" id="{00000000-0008-0000-0700-00005E480000}"/>
            </a:ext>
          </a:extLst>
        </xdr:cNvPr>
        <xdr:cNvSpPr>
          <a:spLocks noChangeArrowheads="1"/>
        </xdr:cNvSpPr>
      </xdr:nvSpPr>
      <xdr:spPr bwMode="auto">
        <a:xfrm>
          <a:off x="666750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 macro="" textlink="">
      <xdr:nvSpPr>
        <xdr:cNvPr id="18435" name="Text Box 3">
          <a:extLst>
            <a:ext uri="{FF2B5EF4-FFF2-40B4-BE49-F238E27FC236}">
              <a16:creationId xmlns:a16="http://schemas.microsoft.com/office/drawing/2014/main" id="{00000000-0008-0000-0700-000003480000}"/>
            </a:ext>
          </a:extLst>
        </xdr:cNvPr>
        <xdr:cNvSpPr txBox="1">
          <a:spLocks noChangeArrowheads="1"/>
        </xdr:cNvSpPr>
      </xdr:nvSpPr>
      <xdr:spPr bwMode="auto">
        <a:xfrm>
          <a:off x="8239125" y="12734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เจ้าของข้อมูล</a:t>
          </a:r>
        </a:p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18456" name="Text Box 24">
          <a:extLst>
            <a:ext uri="{FF2B5EF4-FFF2-40B4-BE49-F238E27FC236}">
              <a16:creationId xmlns:a16="http://schemas.microsoft.com/office/drawing/2014/main" id="{00000000-0008-0000-0700-000018480000}"/>
            </a:ext>
          </a:extLst>
        </xdr:cNvPr>
        <xdr:cNvSpPr txBox="1">
          <a:spLocks noChangeArrowheads="1"/>
        </xdr:cNvSpPr>
      </xdr:nvSpPr>
      <xdr:spPr bwMode="auto">
        <a:xfrm>
          <a:off x="4067175" y="127349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(7)</a:t>
          </a:r>
          <a:endParaRPr lang="th-TH"/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9525</xdr:colOff>
      <xdr:row>40</xdr:row>
      <xdr:rowOff>0</xdr:rowOff>
    </xdr:to>
    <xdr:sp macro="" textlink="">
      <xdr:nvSpPr>
        <xdr:cNvPr id="18457" name="Text Box 25">
          <a:extLst>
            <a:ext uri="{FF2B5EF4-FFF2-40B4-BE49-F238E27FC236}">
              <a16:creationId xmlns:a16="http://schemas.microsoft.com/office/drawing/2014/main" id="{00000000-0008-0000-0700-000019480000}"/>
            </a:ext>
          </a:extLst>
        </xdr:cNvPr>
        <xdr:cNvSpPr txBox="1">
          <a:spLocks noChangeArrowheads="1"/>
        </xdr:cNvSpPr>
      </xdr:nvSpPr>
      <xdr:spPr bwMode="auto">
        <a:xfrm>
          <a:off x="5381625" y="12734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(8)</a:t>
          </a:r>
          <a:endParaRPr lang="th-TH"/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9525</xdr:colOff>
      <xdr:row>40</xdr:row>
      <xdr:rowOff>0</xdr:rowOff>
    </xdr:to>
    <xdr:sp macro="" textlink="">
      <xdr:nvSpPr>
        <xdr:cNvPr id="18458" name="Text Box 26">
          <a:extLst>
            <a:ext uri="{FF2B5EF4-FFF2-40B4-BE49-F238E27FC236}">
              <a16:creationId xmlns:a16="http://schemas.microsoft.com/office/drawing/2014/main" id="{00000000-0008-0000-0700-00001A480000}"/>
            </a:ext>
          </a:extLst>
        </xdr:cNvPr>
        <xdr:cNvSpPr txBox="1">
          <a:spLocks noChangeArrowheads="1"/>
        </xdr:cNvSpPr>
      </xdr:nvSpPr>
      <xdr:spPr bwMode="auto">
        <a:xfrm>
          <a:off x="5381625" y="12734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4</xdr:col>
      <xdr:colOff>19050</xdr:colOff>
      <xdr:row>40</xdr:row>
      <xdr:rowOff>0</xdr:rowOff>
    </xdr:from>
    <xdr:to>
      <xdr:col>4</xdr:col>
      <xdr:colOff>266700</xdr:colOff>
      <xdr:row>40</xdr:row>
      <xdr:rowOff>0</xdr:rowOff>
    </xdr:to>
    <xdr:sp macro="" textlink="">
      <xdr:nvSpPr>
        <xdr:cNvPr id="18459" name="Text Box 27">
          <a:extLst>
            <a:ext uri="{FF2B5EF4-FFF2-40B4-BE49-F238E27FC236}">
              <a16:creationId xmlns:a16="http://schemas.microsoft.com/office/drawing/2014/main" id="{00000000-0008-0000-0700-00001B480000}"/>
            </a:ext>
          </a:extLst>
        </xdr:cNvPr>
        <xdr:cNvSpPr txBox="1">
          <a:spLocks noChangeArrowheads="1"/>
        </xdr:cNvSpPr>
      </xdr:nvSpPr>
      <xdr:spPr bwMode="auto">
        <a:xfrm>
          <a:off x="5400675" y="1273492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3</xdr:col>
      <xdr:colOff>1285875</xdr:colOff>
      <xdr:row>40</xdr:row>
      <xdr:rowOff>0</xdr:rowOff>
    </xdr:from>
    <xdr:to>
      <xdr:col>4</xdr:col>
      <xdr:colOff>285750</xdr:colOff>
      <xdr:row>40</xdr:row>
      <xdr:rowOff>0</xdr:rowOff>
    </xdr:to>
    <xdr:sp macro="" textlink="">
      <xdr:nvSpPr>
        <xdr:cNvPr id="18460" name="Text Box 28">
          <a:extLst>
            <a:ext uri="{FF2B5EF4-FFF2-40B4-BE49-F238E27FC236}">
              <a16:creationId xmlns:a16="http://schemas.microsoft.com/office/drawing/2014/main" id="{00000000-0008-0000-0700-00001C480000}"/>
            </a:ext>
          </a:extLst>
        </xdr:cNvPr>
        <xdr:cNvSpPr txBox="1">
          <a:spLocks noChangeArrowheads="1"/>
        </xdr:cNvSpPr>
      </xdr:nvSpPr>
      <xdr:spPr bwMode="auto">
        <a:xfrm>
          <a:off x="5353050" y="127349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304800</xdr:colOff>
      <xdr:row>40</xdr:row>
      <xdr:rowOff>0</xdr:rowOff>
    </xdr:to>
    <xdr:sp macro="" textlink="">
      <xdr:nvSpPr>
        <xdr:cNvPr id="18462" name="Text Box 30">
          <a:extLst>
            <a:ext uri="{FF2B5EF4-FFF2-40B4-BE49-F238E27FC236}">
              <a16:creationId xmlns:a16="http://schemas.microsoft.com/office/drawing/2014/main" id="{00000000-0008-0000-0700-00001E480000}"/>
            </a:ext>
          </a:extLst>
        </xdr:cNvPr>
        <xdr:cNvSpPr txBox="1">
          <a:spLocks noChangeArrowheads="1"/>
        </xdr:cNvSpPr>
      </xdr:nvSpPr>
      <xdr:spPr bwMode="auto">
        <a:xfrm>
          <a:off x="5381625" y="127349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(14)</a:t>
          </a:r>
          <a:endParaRPr lang="th-TH"/>
        </a:p>
      </xdr:txBody>
    </xdr:sp>
    <xdr:clientData/>
  </xdr:twoCellAnchor>
  <xdr:twoCellAnchor>
    <xdr:from>
      <xdr:col>3</xdr:col>
      <xdr:colOff>1295400</xdr:colOff>
      <xdr:row>40</xdr:row>
      <xdr:rowOff>0</xdr:rowOff>
    </xdr:from>
    <xdr:to>
      <xdr:col>4</xdr:col>
      <xdr:colOff>285750</xdr:colOff>
      <xdr:row>40</xdr:row>
      <xdr:rowOff>0</xdr:rowOff>
    </xdr:to>
    <xdr:sp macro="" textlink="">
      <xdr:nvSpPr>
        <xdr:cNvPr id="18463" name="Text Box 31">
          <a:extLst>
            <a:ext uri="{FF2B5EF4-FFF2-40B4-BE49-F238E27FC236}">
              <a16:creationId xmlns:a16="http://schemas.microsoft.com/office/drawing/2014/main" id="{00000000-0008-0000-0700-00001F480000}"/>
            </a:ext>
          </a:extLst>
        </xdr:cNvPr>
        <xdr:cNvSpPr txBox="1">
          <a:spLocks noChangeArrowheads="1"/>
        </xdr:cNvSpPr>
      </xdr:nvSpPr>
      <xdr:spPr bwMode="auto">
        <a:xfrm>
          <a:off x="5362575" y="127349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3</xdr:col>
      <xdr:colOff>1085850</xdr:colOff>
      <xdr:row>40</xdr:row>
      <xdr:rowOff>0</xdr:rowOff>
    </xdr:from>
    <xdr:to>
      <xdr:col>3</xdr:col>
      <xdr:colOff>1304925</xdr:colOff>
      <xdr:row>40</xdr:row>
      <xdr:rowOff>0</xdr:rowOff>
    </xdr:to>
    <xdr:sp macro="" textlink="">
      <xdr:nvSpPr>
        <xdr:cNvPr id="18465" name="Text Box 33">
          <a:extLst>
            <a:ext uri="{FF2B5EF4-FFF2-40B4-BE49-F238E27FC236}">
              <a16:creationId xmlns:a16="http://schemas.microsoft.com/office/drawing/2014/main" id="{00000000-0008-0000-0700-000021480000}"/>
            </a:ext>
          </a:extLst>
        </xdr:cNvPr>
        <xdr:cNvSpPr txBox="1">
          <a:spLocks noChangeArrowheads="1"/>
        </xdr:cNvSpPr>
      </xdr:nvSpPr>
      <xdr:spPr bwMode="auto">
        <a:xfrm>
          <a:off x="5153025" y="1273492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3</xdr:col>
      <xdr:colOff>1019175</xdr:colOff>
      <xdr:row>40</xdr:row>
      <xdr:rowOff>0</xdr:rowOff>
    </xdr:from>
    <xdr:to>
      <xdr:col>3</xdr:col>
      <xdr:colOff>1295400</xdr:colOff>
      <xdr:row>40</xdr:row>
      <xdr:rowOff>0</xdr:rowOff>
    </xdr:to>
    <xdr:sp macro="" textlink="">
      <xdr:nvSpPr>
        <xdr:cNvPr id="18466" name="Text Box 34">
          <a:extLst>
            <a:ext uri="{FF2B5EF4-FFF2-40B4-BE49-F238E27FC236}">
              <a16:creationId xmlns:a16="http://schemas.microsoft.com/office/drawing/2014/main" id="{00000000-0008-0000-0700-000022480000}"/>
            </a:ext>
          </a:extLst>
        </xdr:cNvPr>
        <xdr:cNvSpPr txBox="1">
          <a:spLocks noChangeArrowheads="1"/>
        </xdr:cNvSpPr>
      </xdr:nvSpPr>
      <xdr:spPr bwMode="auto">
        <a:xfrm>
          <a:off x="5086350" y="127349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(10)</a:t>
          </a:r>
          <a:endParaRPr lang="th-TH"/>
        </a:p>
      </xdr:txBody>
    </xdr:sp>
    <xdr:clientData/>
  </xdr:twoCellAnchor>
  <xdr:twoCellAnchor>
    <xdr:from>
      <xdr:col>3</xdr:col>
      <xdr:colOff>1038225</xdr:colOff>
      <xdr:row>40</xdr:row>
      <xdr:rowOff>0</xdr:rowOff>
    </xdr:from>
    <xdr:to>
      <xdr:col>3</xdr:col>
      <xdr:colOff>1304925</xdr:colOff>
      <xdr:row>40</xdr:row>
      <xdr:rowOff>0</xdr:rowOff>
    </xdr:to>
    <xdr:sp macro="" textlink="">
      <xdr:nvSpPr>
        <xdr:cNvPr id="18467" name="Text Box 35">
          <a:extLst>
            <a:ext uri="{FF2B5EF4-FFF2-40B4-BE49-F238E27FC236}">
              <a16:creationId xmlns:a16="http://schemas.microsoft.com/office/drawing/2014/main" id="{00000000-0008-0000-0700-000023480000}"/>
            </a:ext>
          </a:extLst>
        </xdr:cNvPr>
        <xdr:cNvSpPr txBox="1">
          <a:spLocks noChangeArrowheads="1"/>
        </xdr:cNvSpPr>
      </xdr:nvSpPr>
      <xdr:spPr bwMode="auto">
        <a:xfrm>
          <a:off x="5105400" y="12734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(14)</a:t>
          </a:r>
          <a:endParaRPr lang="th-TH"/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9525</xdr:colOff>
      <xdr:row>40</xdr:row>
      <xdr:rowOff>0</xdr:rowOff>
    </xdr:to>
    <xdr:sp macro="" textlink="">
      <xdr:nvSpPr>
        <xdr:cNvPr id="18468" name="Text Box 36">
          <a:extLst>
            <a:ext uri="{FF2B5EF4-FFF2-40B4-BE49-F238E27FC236}">
              <a16:creationId xmlns:a16="http://schemas.microsoft.com/office/drawing/2014/main" id="{00000000-0008-0000-0700-000024480000}"/>
            </a:ext>
          </a:extLst>
        </xdr:cNvPr>
        <xdr:cNvSpPr txBox="1">
          <a:spLocks noChangeArrowheads="1"/>
        </xdr:cNvSpPr>
      </xdr:nvSpPr>
      <xdr:spPr bwMode="auto">
        <a:xfrm>
          <a:off x="5381625" y="12734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3</xdr:col>
      <xdr:colOff>1295400</xdr:colOff>
      <xdr:row>40</xdr:row>
      <xdr:rowOff>0</xdr:rowOff>
    </xdr:from>
    <xdr:to>
      <xdr:col>4</xdr:col>
      <xdr:colOff>285750</xdr:colOff>
      <xdr:row>40</xdr:row>
      <xdr:rowOff>0</xdr:rowOff>
    </xdr:to>
    <xdr:sp macro="" textlink="">
      <xdr:nvSpPr>
        <xdr:cNvPr id="18469" name="Text Box 37">
          <a:extLst>
            <a:ext uri="{FF2B5EF4-FFF2-40B4-BE49-F238E27FC236}">
              <a16:creationId xmlns:a16="http://schemas.microsoft.com/office/drawing/2014/main" id="{00000000-0008-0000-0700-000025480000}"/>
            </a:ext>
          </a:extLst>
        </xdr:cNvPr>
        <xdr:cNvSpPr txBox="1">
          <a:spLocks noChangeArrowheads="1"/>
        </xdr:cNvSpPr>
      </xdr:nvSpPr>
      <xdr:spPr bwMode="auto">
        <a:xfrm>
          <a:off x="5362575" y="127349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(10)</a:t>
          </a:r>
          <a:endParaRPr lang="th-TH"/>
        </a:p>
      </xdr:txBody>
    </xdr:sp>
    <xdr:clientData/>
  </xdr:twoCellAnchor>
  <xdr:twoCellAnchor>
    <xdr:from>
      <xdr:col>3</xdr:col>
      <xdr:colOff>1295400</xdr:colOff>
      <xdr:row>40</xdr:row>
      <xdr:rowOff>0</xdr:rowOff>
    </xdr:from>
    <xdr:to>
      <xdr:col>4</xdr:col>
      <xdr:colOff>285750</xdr:colOff>
      <xdr:row>40</xdr:row>
      <xdr:rowOff>0</xdr:rowOff>
    </xdr:to>
    <xdr:sp macro="" textlink="">
      <xdr:nvSpPr>
        <xdr:cNvPr id="18470" name="Text Box 38">
          <a:extLst>
            <a:ext uri="{FF2B5EF4-FFF2-40B4-BE49-F238E27FC236}">
              <a16:creationId xmlns:a16="http://schemas.microsoft.com/office/drawing/2014/main" id="{00000000-0008-0000-0700-000026480000}"/>
            </a:ext>
          </a:extLst>
        </xdr:cNvPr>
        <xdr:cNvSpPr txBox="1">
          <a:spLocks noChangeArrowheads="1"/>
        </xdr:cNvSpPr>
      </xdr:nvSpPr>
      <xdr:spPr bwMode="auto">
        <a:xfrm>
          <a:off x="5362575" y="127349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3</xdr:col>
      <xdr:colOff>1028700</xdr:colOff>
      <xdr:row>40</xdr:row>
      <xdr:rowOff>0</xdr:rowOff>
    </xdr:from>
    <xdr:to>
      <xdr:col>3</xdr:col>
      <xdr:colOff>1295400</xdr:colOff>
      <xdr:row>40</xdr:row>
      <xdr:rowOff>0</xdr:rowOff>
    </xdr:to>
    <xdr:sp macro="" textlink="">
      <xdr:nvSpPr>
        <xdr:cNvPr id="18472" name="Text Box 40">
          <a:extLst>
            <a:ext uri="{FF2B5EF4-FFF2-40B4-BE49-F238E27FC236}">
              <a16:creationId xmlns:a16="http://schemas.microsoft.com/office/drawing/2014/main" id="{00000000-0008-0000-0700-000028480000}"/>
            </a:ext>
          </a:extLst>
        </xdr:cNvPr>
        <xdr:cNvSpPr txBox="1">
          <a:spLocks noChangeArrowheads="1"/>
        </xdr:cNvSpPr>
      </xdr:nvSpPr>
      <xdr:spPr bwMode="auto">
        <a:xfrm>
          <a:off x="5095875" y="12734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(13)</a:t>
          </a:r>
          <a:endParaRPr lang="th-TH"/>
        </a:p>
      </xdr:txBody>
    </xdr:sp>
    <xdr:clientData/>
  </xdr:twoCellAnchor>
  <xdr:twoCellAnchor>
    <xdr:from>
      <xdr:col>3</xdr:col>
      <xdr:colOff>1000125</xdr:colOff>
      <xdr:row>40</xdr:row>
      <xdr:rowOff>0</xdr:rowOff>
    </xdr:from>
    <xdr:to>
      <xdr:col>3</xdr:col>
      <xdr:colOff>1295400</xdr:colOff>
      <xdr:row>40</xdr:row>
      <xdr:rowOff>0</xdr:rowOff>
    </xdr:to>
    <xdr:sp macro="" textlink="">
      <xdr:nvSpPr>
        <xdr:cNvPr id="18498" name="Text Box 66">
          <a:extLst>
            <a:ext uri="{FF2B5EF4-FFF2-40B4-BE49-F238E27FC236}">
              <a16:creationId xmlns:a16="http://schemas.microsoft.com/office/drawing/2014/main" id="{00000000-0008-0000-0700-000042480000}"/>
            </a:ext>
          </a:extLst>
        </xdr:cNvPr>
        <xdr:cNvSpPr txBox="1">
          <a:spLocks noChangeArrowheads="1"/>
        </xdr:cNvSpPr>
      </xdr:nvSpPr>
      <xdr:spPr bwMode="auto">
        <a:xfrm>
          <a:off x="5067300" y="127349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(11)</a:t>
          </a:r>
          <a:endParaRPr lang="th-TH"/>
        </a:p>
      </xdr:txBody>
    </xdr:sp>
    <xdr:clientData/>
  </xdr:twoCellAnchor>
  <xdr:twoCellAnchor>
    <xdr:from>
      <xdr:col>3</xdr:col>
      <xdr:colOff>1295400</xdr:colOff>
      <xdr:row>40</xdr:row>
      <xdr:rowOff>0</xdr:rowOff>
    </xdr:from>
    <xdr:to>
      <xdr:col>4</xdr:col>
      <xdr:colOff>295275</xdr:colOff>
      <xdr:row>40</xdr:row>
      <xdr:rowOff>0</xdr:rowOff>
    </xdr:to>
    <xdr:sp macro="" textlink="">
      <xdr:nvSpPr>
        <xdr:cNvPr id="18499" name="Text Box 67">
          <a:extLst>
            <a:ext uri="{FF2B5EF4-FFF2-40B4-BE49-F238E27FC236}">
              <a16:creationId xmlns:a16="http://schemas.microsoft.com/office/drawing/2014/main" id="{00000000-0008-0000-0700-000043480000}"/>
            </a:ext>
          </a:extLst>
        </xdr:cNvPr>
        <xdr:cNvSpPr txBox="1">
          <a:spLocks noChangeArrowheads="1"/>
        </xdr:cNvSpPr>
      </xdr:nvSpPr>
      <xdr:spPr bwMode="auto">
        <a:xfrm>
          <a:off x="5362575" y="127349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(12)</a:t>
          </a:r>
          <a:endParaRPr lang="th-TH"/>
        </a:p>
      </xdr:txBody>
    </xdr:sp>
    <xdr:clientData/>
  </xdr:twoCellAnchor>
  <xdr:twoCellAnchor>
    <xdr:from>
      <xdr:col>3</xdr:col>
      <xdr:colOff>1295400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18500" name="Text Box 68">
          <a:extLst>
            <a:ext uri="{FF2B5EF4-FFF2-40B4-BE49-F238E27FC236}">
              <a16:creationId xmlns:a16="http://schemas.microsoft.com/office/drawing/2014/main" id="{00000000-0008-0000-0700-000044480000}"/>
            </a:ext>
          </a:extLst>
        </xdr:cNvPr>
        <xdr:cNvSpPr txBox="1">
          <a:spLocks noChangeArrowheads="1"/>
        </xdr:cNvSpPr>
      </xdr:nvSpPr>
      <xdr:spPr bwMode="auto">
        <a:xfrm>
          <a:off x="5362575" y="12734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3</xdr:col>
      <xdr:colOff>1019175</xdr:colOff>
      <xdr:row>40</xdr:row>
      <xdr:rowOff>0</xdr:rowOff>
    </xdr:from>
    <xdr:to>
      <xdr:col>3</xdr:col>
      <xdr:colOff>1295400</xdr:colOff>
      <xdr:row>40</xdr:row>
      <xdr:rowOff>0</xdr:rowOff>
    </xdr:to>
    <xdr:sp macro="" textlink="">
      <xdr:nvSpPr>
        <xdr:cNvPr id="18502" name="Text Box 70">
          <a:extLst>
            <a:ext uri="{FF2B5EF4-FFF2-40B4-BE49-F238E27FC236}">
              <a16:creationId xmlns:a16="http://schemas.microsoft.com/office/drawing/2014/main" id="{00000000-0008-0000-0700-000046480000}"/>
            </a:ext>
          </a:extLst>
        </xdr:cNvPr>
        <xdr:cNvSpPr txBox="1">
          <a:spLocks noChangeArrowheads="1"/>
        </xdr:cNvSpPr>
      </xdr:nvSpPr>
      <xdr:spPr bwMode="auto">
        <a:xfrm>
          <a:off x="5086350" y="127349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(12)</a:t>
          </a:r>
          <a:endParaRPr lang="th-TH"/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295275</xdr:colOff>
      <xdr:row>40</xdr:row>
      <xdr:rowOff>0</xdr:rowOff>
    </xdr:to>
    <xdr:sp macro="" textlink="">
      <xdr:nvSpPr>
        <xdr:cNvPr id="18503" name="Text Box 71">
          <a:extLst>
            <a:ext uri="{FF2B5EF4-FFF2-40B4-BE49-F238E27FC236}">
              <a16:creationId xmlns:a16="http://schemas.microsoft.com/office/drawing/2014/main" id="{00000000-0008-0000-0700-000047480000}"/>
            </a:ext>
          </a:extLst>
        </xdr:cNvPr>
        <xdr:cNvSpPr txBox="1">
          <a:spLocks noChangeArrowheads="1"/>
        </xdr:cNvSpPr>
      </xdr:nvSpPr>
      <xdr:spPr bwMode="auto">
        <a:xfrm>
          <a:off x="5381625" y="127349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(13)</a:t>
          </a:r>
          <a:endParaRPr lang="th-TH"/>
        </a:p>
      </xdr:txBody>
    </xdr:sp>
    <xdr:clientData/>
  </xdr:twoCellAnchor>
  <xdr:twoCellAnchor>
    <xdr:from>
      <xdr:col>3</xdr:col>
      <xdr:colOff>1295400</xdr:colOff>
      <xdr:row>40</xdr:row>
      <xdr:rowOff>0</xdr:rowOff>
    </xdr:from>
    <xdr:to>
      <xdr:col>4</xdr:col>
      <xdr:colOff>304800</xdr:colOff>
      <xdr:row>40</xdr:row>
      <xdr:rowOff>0</xdr:rowOff>
    </xdr:to>
    <xdr:sp macro="" textlink="">
      <xdr:nvSpPr>
        <xdr:cNvPr id="18504" name="Text Box 72">
          <a:extLst>
            <a:ext uri="{FF2B5EF4-FFF2-40B4-BE49-F238E27FC236}">
              <a16:creationId xmlns:a16="http://schemas.microsoft.com/office/drawing/2014/main" id="{00000000-0008-0000-0700-000048480000}"/>
            </a:ext>
          </a:extLst>
        </xdr:cNvPr>
        <xdr:cNvSpPr txBox="1">
          <a:spLocks noChangeArrowheads="1"/>
        </xdr:cNvSpPr>
      </xdr:nvSpPr>
      <xdr:spPr bwMode="auto">
        <a:xfrm>
          <a:off x="5362575" y="1273492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3</xdr:col>
      <xdr:colOff>1038225</xdr:colOff>
      <xdr:row>40</xdr:row>
      <xdr:rowOff>0</xdr:rowOff>
    </xdr:from>
    <xdr:to>
      <xdr:col>3</xdr:col>
      <xdr:colOff>1304925</xdr:colOff>
      <xdr:row>40</xdr:row>
      <xdr:rowOff>0</xdr:rowOff>
    </xdr:to>
    <xdr:sp macro="" textlink="">
      <xdr:nvSpPr>
        <xdr:cNvPr id="18515" name="Text Box 83">
          <a:extLst>
            <a:ext uri="{FF2B5EF4-FFF2-40B4-BE49-F238E27FC236}">
              <a16:creationId xmlns:a16="http://schemas.microsoft.com/office/drawing/2014/main" id="{00000000-0008-0000-0700-000053480000}"/>
            </a:ext>
          </a:extLst>
        </xdr:cNvPr>
        <xdr:cNvSpPr txBox="1">
          <a:spLocks noChangeArrowheads="1"/>
        </xdr:cNvSpPr>
      </xdr:nvSpPr>
      <xdr:spPr bwMode="auto">
        <a:xfrm>
          <a:off x="5105400" y="12734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3</xdr:col>
      <xdr:colOff>1295400</xdr:colOff>
      <xdr:row>40</xdr:row>
      <xdr:rowOff>0</xdr:rowOff>
    </xdr:from>
    <xdr:to>
      <xdr:col>4</xdr:col>
      <xdr:colOff>295275</xdr:colOff>
      <xdr:row>40</xdr:row>
      <xdr:rowOff>0</xdr:rowOff>
    </xdr:to>
    <xdr:sp macro="" textlink="">
      <xdr:nvSpPr>
        <xdr:cNvPr id="18520" name="Text Box 88">
          <a:extLst>
            <a:ext uri="{FF2B5EF4-FFF2-40B4-BE49-F238E27FC236}">
              <a16:creationId xmlns:a16="http://schemas.microsoft.com/office/drawing/2014/main" id="{00000000-0008-0000-0700-000058480000}"/>
            </a:ext>
          </a:extLst>
        </xdr:cNvPr>
        <xdr:cNvSpPr txBox="1">
          <a:spLocks noChangeArrowheads="1"/>
        </xdr:cNvSpPr>
      </xdr:nvSpPr>
      <xdr:spPr bwMode="auto">
        <a:xfrm>
          <a:off x="5362575" y="127349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(11)</a:t>
          </a:r>
          <a:endParaRPr lang="th-TH"/>
        </a:p>
      </xdr:txBody>
    </xdr:sp>
    <xdr:clientData/>
  </xdr:twoCellAnchor>
  <xdr:twoCellAnchor>
    <xdr:from>
      <xdr:col>3</xdr:col>
      <xdr:colOff>1295400</xdr:colOff>
      <xdr:row>40</xdr:row>
      <xdr:rowOff>0</xdr:rowOff>
    </xdr:from>
    <xdr:to>
      <xdr:col>4</xdr:col>
      <xdr:colOff>295275</xdr:colOff>
      <xdr:row>40</xdr:row>
      <xdr:rowOff>0</xdr:rowOff>
    </xdr:to>
    <xdr:sp macro="" textlink="">
      <xdr:nvSpPr>
        <xdr:cNvPr id="18521" name="Text Box 89">
          <a:extLst>
            <a:ext uri="{FF2B5EF4-FFF2-40B4-BE49-F238E27FC236}">
              <a16:creationId xmlns:a16="http://schemas.microsoft.com/office/drawing/2014/main" id="{00000000-0008-0000-0700-000059480000}"/>
            </a:ext>
          </a:extLst>
        </xdr:cNvPr>
        <xdr:cNvSpPr txBox="1">
          <a:spLocks noChangeArrowheads="1"/>
        </xdr:cNvSpPr>
      </xdr:nvSpPr>
      <xdr:spPr bwMode="auto">
        <a:xfrm>
          <a:off x="5362575" y="127349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266700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002B778-C302-4DF1-B5AF-47B24255B65A}"/>
            </a:ext>
          </a:extLst>
        </xdr:cNvPr>
        <xdr:cNvSpPr>
          <a:spLocks noChangeArrowheads="1"/>
        </xdr:cNvSpPr>
      </xdr:nvSpPr>
      <xdr:spPr bwMode="auto">
        <a:xfrm>
          <a:off x="249555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304800</xdr:colOff>
      <xdr:row>0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33EC6D7-AD45-4E11-A9E8-ABBD8D2766AF}"/>
            </a:ext>
          </a:extLst>
        </xdr:cNvPr>
        <xdr:cNvSpPr>
          <a:spLocks noChangeArrowheads="1"/>
        </xdr:cNvSpPr>
      </xdr:nvSpPr>
      <xdr:spPr bwMode="auto">
        <a:xfrm>
          <a:off x="630555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FA58C35-6557-4CB2-A0F5-B7FA27F32FD4}"/>
            </a:ext>
          </a:extLst>
        </xdr:cNvPr>
        <xdr:cNvSpPr txBox="1">
          <a:spLocks noChangeArrowheads="1"/>
        </xdr:cNvSpPr>
      </xdr:nvSpPr>
      <xdr:spPr bwMode="auto">
        <a:xfrm>
          <a:off x="7559040" y="23393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เจ้าของข้อมูล</a:t>
          </a:r>
        </a:p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5" name="Text Box 24">
          <a:extLst>
            <a:ext uri="{FF2B5EF4-FFF2-40B4-BE49-F238E27FC236}">
              <a16:creationId xmlns:a16="http://schemas.microsoft.com/office/drawing/2014/main" id="{4089D01F-BF99-440F-A044-D886FA54ABB1}"/>
            </a:ext>
          </a:extLst>
        </xdr:cNvPr>
        <xdr:cNvSpPr txBox="1">
          <a:spLocks noChangeArrowheads="1"/>
        </xdr:cNvSpPr>
      </xdr:nvSpPr>
      <xdr:spPr bwMode="auto">
        <a:xfrm>
          <a:off x="3726180" y="23393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(7)</a:t>
          </a:r>
          <a:endParaRPr lang="th-TH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9525</xdr:colOff>
      <xdr:row>58</xdr:row>
      <xdr:rowOff>0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140F4BFD-B54F-4F7E-ABBC-CBDBCAE5F443}"/>
            </a:ext>
          </a:extLst>
        </xdr:cNvPr>
        <xdr:cNvSpPr txBox="1">
          <a:spLocks noChangeArrowheads="1"/>
        </xdr:cNvSpPr>
      </xdr:nvSpPr>
      <xdr:spPr bwMode="auto">
        <a:xfrm>
          <a:off x="4861560" y="23393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(8)</a:t>
          </a:r>
          <a:endParaRPr lang="th-TH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9525</xdr:colOff>
      <xdr:row>58</xdr:row>
      <xdr:rowOff>0</xdr:rowOff>
    </xdr:to>
    <xdr:sp macro="" textlink="">
      <xdr:nvSpPr>
        <xdr:cNvPr id="7" name="Text Box 26">
          <a:extLst>
            <a:ext uri="{FF2B5EF4-FFF2-40B4-BE49-F238E27FC236}">
              <a16:creationId xmlns:a16="http://schemas.microsoft.com/office/drawing/2014/main" id="{7EE109D5-7A42-4600-91AC-9B44777C5E24}"/>
            </a:ext>
          </a:extLst>
        </xdr:cNvPr>
        <xdr:cNvSpPr txBox="1">
          <a:spLocks noChangeArrowheads="1"/>
        </xdr:cNvSpPr>
      </xdr:nvSpPr>
      <xdr:spPr bwMode="auto">
        <a:xfrm>
          <a:off x="4861560" y="23393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4</xdr:col>
      <xdr:colOff>19050</xdr:colOff>
      <xdr:row>58</xdr:row>
      <xdr:rowOff>0</xdr:rowOff>
    </xdr:from>
    <xdr:to>
      <xdr:col>4</xdr:col>
      <xdr:colOff>266700</xdr:colOff>
      <xdr:row>58</xdr:row>
      <xdr:rowOff>0</xdr:rowOff>
    </xdr:to>
    <xdr:sp macro="" textlink="">
      <xdr:nvSpPr>
        <xdr:cNvPr id="8" name="Text Box 27">
          <a:extLst>
            <a:ext uri="{FF2B5EF4-FFF2-40B4-BE49-F238E27FC236}">
              <a16:creationId xmlns:a16="http://schemas.microsoft.com/office/drawing/2014/main" id="{C5364CB2-C95A-44AF-B4F2-499EAFE6A784}"/>
            </a:ext>
          </a:extLst>
        </xdr:cNvPr>
        <xdr:cNvSpPr txBox="1">
          <a:spLocks noChangeArrowheads="1"/>
        </xdr:cNvSpPr>
      </xdr:nvSpPr>
      <xdr:spPr bwMode="auto">
        <a:xfrm>
          <a:off x="4880610" y="233934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3</xdr:col>
      <xdr:colOff>1285875</xdr:colOff>
      <xdr:row>58</xdr:row>
      <xdr:rowOff>0</xdr:rowOff>
    </xdr:from>
    <xdr:to>
      <xdr:col>4</xdr:col>
      <xdr:colOff>285750</xdr:colOff>
      <xdr:row>58</xdr:row>
      <xdr:rowOff>0</xdr:rowOff>
    </xdr:to>
    <xdr:sp macro="" textlink="">
      <xdr:nvSpPr>
        <xdr:cNvPr id="9" name="Text Box 28">
          <a:extLst>
            <a:ext uri="{FF2B5EF4-FFF2-40B4-BE49-F238E27FC236}">
              <a16:creationId xmlns:a16="http://schemas.microsoft.com/office/drawing/2014/main" id="{6DA48FBC-A779-403A-8AE8-6153F48AB0A4}"/>
            </a:ext>
          </a:extLst>
        </xdr:cNvPr>
        <xdr:cNvSpPr txBox="1">
          <a:spLocks noChangeArrowheads="1"/>
        </xdr:cNvSpPr>
      </xdr:nvSpPr>
      <xdr:spPr bwMode="auto">
        <a:xfrm>
          <a:off x="4859655" y="23393400"/>
          <a:ext cx="2876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304800</xdr:colOff>
      <xdr:row>58</xdr:row>
      <xdr:rowOff>0</xdr:rowOff>
    </xdr:to>
    <xdr:sp macro="" textlink="">
      <xdr:nvSpPr>
        <xdr:cNvPr id="10" name="Text Box 30">
          <a:extLst>
            <a:ext uri="{FF2B5EF4-FFF2-40B4-BE49-F238E27FC236}">
              <a16:creationId xmlns:a16="http://schemas.microsoft.com/office/drawing/2014/main" id="{E1573E4D-B793-4A76-AD43-83A7FBDCDFC8}"/>
            </a:ext>
          </a:extLst>
        </xdr:cNvPr>
        <xdr:cNvSpPr txBox="1">
          <a:spLocks noChangeArrowheads="1"/>
        </xdr:cNvSpPr>
      </xdr:nvSpPr>
      <xdr:spPr bwMode="auto">
        <a:xfrm>
          <a:off x="4861560" y="23393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(14)</a:t>
          </a:r>
          <a:endParaRPr lang="th-TH"/>
        </a:p>
      </xdr:txBody>
    </xdr:sp>
    <xdr:clientData/>
  </xdr:twoCellAnchor>
  <xdr:twoCellAnchor>
    <xdr:from>
      <xdr:col>3</xdr:col>
      <xdr:colOff>1295400</xdr:colOff>
      <xdr:row>58</xdr:row>
      <xdr:rowOff>0</xdr:rowOff>
    </xdr:from>
    <xdr:to>
      <xdr:col>4</xdr:col>
      <xdr:colOff>285750</xdr:colOff>
      <xdr:row>58</xdr:row>
      <xdr:rowOff>0</xdr:rowOff>
    </xdr:to>
    <xdr:sp macro="" textlink="">
      <xdr:nvSpPr>
        <xdr:cNvPr id="11" name="Text Box 31">
          <a:extLst>
            <a:ext uri="{FF2B5EF4-FFF2-40B4-BE49-F238E27FC236}">
              <a16:creationId xmlns:a16="http://schemas.microsoft.com/office/drawing/2014/main" id="{73F91F1F-1DDC-4D77-B262-A2B3DEBCA3ED}"/>
            </a:ext>
          </a:extLst>
        </xdr:cNvPr>
        <xdr:cNvSpPr txBox="1">
          <a:spLocks noChangeArrowheads="1"/>
        </xdr:cNvSpPr>
      </xdr:nvSpPr>
      <xdr:spPr bwMode="auto">
        <a:xfrm>
          <a:off x="4861560" y="233934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3</xdr:col>
      <xdr:colOff>1085850</xdr:colOff>
      <xdr:row>58</xdr:row>
      <xdr:rowOff>0</xdr:rowOff>
    </xdr:from>
    <xdr:to>
      <xdr:col>3</xdr:col>
      <xdr:colOff>1304925</xdr:colOff>
      <xdr:row>58</xdr:row>
      <xdr:rowOff>0</xdr:rowOff>
    </xdr:to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id="{1DFF43D9-1324-4D0B-9CFC-000CD76C26BD}"/>
            </a:ext>
          </a:extLst>
        </xdr:cNvPr>
        <xdr:cNvSpPr txBox="1">
          <a:spLocks noChangeArrowheads="1"/>
        </xdr:cNvSpPr>
      </xdr:nvSpPr>
      <xdr:spPr bwMode="auto">
        <a:xfrm>
          <a:off x="4812030" y="23393400"/>
          <a:ext cx="5143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3</xdr:col>
      <xdr:colOff>1019175</xdr:colOff>
      <xdr:row>58</xdr:row>
      <xdr:rowOff>0</xdr:rowOff>
    </xdr:from>
    <xdr:to>
      <xdr:col>3</xdr:col>
      <xdr:colOff>1295400</xdr:colOff>
      <xdr:row>58</xdr:row>
      <xdr:rowOff>0</xdr:rowOff>
    </xdr:to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id="{9471AD52-9E6A-4CF5-A0FE-AFFA96241396}"/>
            </a:ext>
          </a:extLst>
        </xdr:cNvPr>
        <xdr:cNvSpPr txBox="1">
          <a:spLocks noChangeArrowheads="1"/>
        </xdr:cNvSpPr>
      </xdr:nvSpPr>
      <xdr:spPr bwMode="auto">
        <a:xfrm>
          <a:off x="4745355" y="23393400"/>
          <a:ext cx="116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(10)</a:t>
          </a:r>
          <a:endParaRPr lang="th-TH"/>
        </a:p>
      </xdr:txBody>
    </xdr:sp>
    <xdr:clientData/>
  </xdr:twoCellAnchor>
  <xdr:twoCellAnchor>
    <xdr:from>
      <xdr:col>3</xdr:col>
      <xdr:colOff>1038225</xdr:colOff>
      <xdr:row>58</xdr:row>
      <xdr:rowOff>0</xdr:rowOff>
    </xdr:from>
    <xdr:to>
      <xdr:col>3</xdr:col>
      <xdr:colOff>1304925</xdr:colOff>
      <xdr:row>58</xdr:row>
      <xdr:rowOff>0</xdr:rowOff>
    </xdr:to>
    <xdr:sp macro="" textlink="">
      <xdr:nvSpPr>
        <xdr:cNvPr id="14" name="Text Box 35">
          <a:extLst>
            <a:ext uri="{FF2B5EF4-FFF2-40B4-BE49-F238E27FC236}">
              <a16:creationId xmlns:a16="http://schemas.microsoft.com/office/drawing/2014/main" id="{A2C8A19E-BB4E-408E-B5B5-4941D9ECDFF1}"/>
            </a:ext>
          </a:extLst>
        </xdr:cNvPr>
        <xdr:cNvSpPr txBox="1">
          <a:spLocks noChangeArrowheads="1"/>
        </xdr:cNvSpPr>
      </xdr:nvSpPr>
      <xdr:spPr bwMode="auto">
        <a:xfrm>
          <a:off x="4764405" y="2339340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(14)</a:t>
          </a:r>
          <a:endParaRPr lang="th-TH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9525</xdr:colOff>
      <xdr:row>58</xdr:row>
      <xdr:rowOff>0</xdr:rowOff>
    </xdr:to>
    <xdr:sp macro="" textlink="">
      <xdr:nvSpPr>
        <xdr:cNvPr id="15" name="Text Box 36">
          <a:extLst>
            <a:ext uri="{FF2B5EF4-FFF2-40B4-BE49-F238E27FC236}">
              <a16:creationId xmlns:a16="http://schemas.microsoft.com/office/drawing/2014/main" id="{B1733B94-D26C-49AF-A53D-00E4A4F71490}"/>
            </a:ext>
          </a:extLst>
        </xdr:cNvPr>
        <xdr:cNvSpPr txBox="1">
          <a:spLocks noChangeArrowheads="1"/>
        </xdr:cNvSpPr>
      </xdr:nvSpPr>
      <xdr:spPr bwMode="auto">
        <a:xfrm>
          <a:off x="4861560" y="233934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(9)</a:t>
          </a:r>
          <a:endParaRPr lang="th-TH"/>
        </a:p>
      </xdr:txBody>
    </xdr:sp>
    <xdr:clientData/>
  </xdr:twoCellAnchor>
  <xdr:twoCellAnchor>
    <xdr:from>
      <xdr:col>3</xdr:col>
      <xdr:colOff>1295400</xdr:colOff>
      <xdr:row>58</xdr:row>
      <xdr:rowOff>0</xdr:rowOff>
    </xdr:from>
    <xdr:to>
      <xdr:col>4</xdr:col>
      <xdr:colOff>285750</xdr:colOff>
      <xdr:row>58</xdr:row>
      <xdr:rowOff>0</xdr:rowOff>
    </xdr:to>
    <xdr:sp macro="" textlink="">
      <xdr:nvSpPr>
        <xdr:cNvPr id="16" name="Text Box 37">
          <a:extLst>
            <a:ext uri="{FF2B5EF4-FFF2-40B4-BE49-F238E27FC236}">
              <a16:creationId xmlns:a16="http://schemas.microsoft.com/office/drawing/2014/main" id="{D2059856-7798-4090-934E-502F57262E7E}"/>
            </a:ext>
          </a:extLst>
        </xdr:cNvPr>
        <xdr:cNvSpPr txBox="1">
          <a:spLocks noChangeArrowheads="1"/>
        </xdr:cNvSpPr>
      </xdr:nvSpPr>
      <xdr:spPr bwMode="auto">
        <a:xfrm>
          <a:off x="4861560" y="233934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(10)</a:t>
          </a:r>
          <a:endParaRPr lang="th-TH"/>
        </a:p>
      </xdr:txBody>
    </xdr:sp>
    <xdr:clientData/>
  </xdr:twoCellAnchor>
  <xdr:twoCellAnchor>
    <xdr:from>
      <xdr:col>3</xdr:col>
      <xdr:colOff>1295400</xdr:colOff>
      <xdr:row>58</xdr:row>
      <xdr:rowOff>0</xdr:rowOff>
    </xdr:from>
    <xdr:to>
      <xdr:col>4</xdr:col>
      <xdr:colOff>285750</xdr:colOff>
      <xdr:row>58</xdr:row>
      <xdr:rowOff>0</xdr:rowOff>
    </xdr:to>
    <xdr:sp macro="" textlink="">
      <xdr:nvSpPr>
        <xdr:cNvPr id="17" name="Text Box 38">
          <a:extLst>
            <a:ext uri="{FF2B5EF4-FFF2-40B4-BE49-F238E27FC236}">
              <a16:creationId xmlns:a16="http://schemas.microsoft.com/office/drawing/2014/main" id="{966719DC-0F44-4C7C-9B08-FD54888FD765}"/>
            </a:ext>
          </a:extLst>
        </xdr:cNvPr>
        <xdr:cNvSpPr txBox="1">
          <a:spLocks noChangeArrowheads="1"/>
        </xdr:cNvSpPr>
      </xdr:nvSpPr>
      <xdr:spPr bwMode="auto">
        <a:xfrm>
          <a:off x="4861560" y="23393400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3</xdr:col>
      <xdr:colOff>1028700</xdr:colOff>
      <xdr:row>58</xdr:row>
      <xdr:rowOff>0</xdr:rowOff>
    </xdr:from>
    <xdr:to>
      <xdr:col>3</xdr:col>
      <xdr:colOff>1295400</xdr:colOff>
      <xdr:row>58</xdr:row>
      <xdr:rowOff>0</xdr:rowOff>
    </xdr:to>
    <xdr:sp macro="" textlink="">
      <xdr:nvSpPr>
        <xdr:cNvPr id="18" name="Text Box 40">
          <a:extLst>
            <a:ext uri="{FF2B5EF4-FFF2-40B4-BE49-F238E27FC236}">
              <a16:creationId xmlns:a16="http://schemas.microsoft.com/office/drawing/2014/main" id="{49CE4294-CDBE-4958-AFC2-F7B75DE146D5}"/>
            </a:ext>
          </a:extLst>
        </xdr:cNvPr>
        <xdr:cNvSpPr txBox="1">
          <a:spLocks noChangeArrowheads="1"/>
        </xdr:cNvSpPr>
      </xdr:nvSpPr>
      <xdr:spPr bwMode="auto">
        <a:xfrm>
          <a:off x="4754880" y="23393400"/>
          <a:ext cx="1066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(13)</a:t>
          </a:r>
          <a:endParaRPr lang="th-TH"/>
        </a:p>
      </xdr:txBody>
    </xdr:sp>
    <xdr:clientData/>
  </xdr:twoCellAnchor>
  <xdr:twoCellAnchor>
    <xdr:from>
      <xdr:col>3</xdr:col>
      <xdr:colOff>1000125</xdr:colOff>
      <xdr:row>58</xdr:row>
      <xdr:rowOff>0</xdr:rowOff>
    </xdr:from>
    <xdr:to>
      <xdr:col>3</xdr:col>
      <xdr:colOff>1295400</xdr:colOff>
      <xdr:row>58</xdr:row>
      <xdr:rowOff>0</xdr:rowOff>
    </xdr:to>
    <xdr:sp macro="" textlink="">
      <xdr:nvSpPr>
        <xdr:cNvPr id="19" name="Text Box 66">
          <a:extLst>
            <a:ext uri="{FF2B5EF4-FFF2-40B4-BE49-F238E27FC236}">
              <a16:creationId xmlns:a16="http://schemas.microsoft.com/office/drawing/2014/main" id="{CA6A16D6-14B1-4F66-8DD1-E285202060B2}"/>
            </a:ext>
          </a:extLst>
        </xdr:cNvPr>
        <xdr:cNvSpPr txBox="1">
          <a:spLocks noChangeArrowheads="1"/>
        </xdr:cNvSpPr>
      </xdr:nvSpPr>
      <xdr:spPr bwMode="auto">
        <a:xfrm>
          <a:off x="4726305" y="23393400"/>
          <a:ext cx="1352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(11)</a:t>
          </a:r>
          <a:endParaRPr lang="th-TH"/>
        </a:p>
      </xdr:txBody>
    </xdr:sp>
    <xdr:clientData/>
  </xdr:twoCellAnchor>
  <xdr:twoCellAnchor>
    <xdr:from>
      <xdr:col>3</xdr:col>
      <xdr:colOff>1295400</xdr:colOff>
      <xdr:row>58</xdr:row>
      <xdr:rowOff>0</xdr:rowOff>
    </xdr:from>
    <xdr:to>
      <xdr:col>4</xdr:col>
      <xdr:colOff>295275</xdr:colOff>
      <xdr:row>58</xdr:row>
      <xdr:rowOff>0</xdr:rowOff>
    </xdr:to>
    <xdr:sp macro="" textlink="">
      <xdr:nvSpPr>
        <xdr:cNvPr id="20" name="Text Box 67">
          <a:extLst>
            <a:ext uri="{FF2B5EF4-FFF2-40B4-BE49-F238E27FC236}">
              <a16:creationId xmlns:a16="http://schemas.microsoft.com/office/drawing/2014/main" id="{FFF7FDB0-9408-4F61-9B7C-4C00FB74B20B}"/>
            </a:ext>
          </a:extLst>
        </xdr:cNvPr>
        <xdr:cNvSpPr txBox="1">
          <a:spLocks noChangeArrowheads="1"/>
        </xdr:cNvSpPr>
      </xdr:nvSpPr>
      <xdr:spPr bwMode="auto">
        <a:xfrm>
          <a:off x="4861560" y="233934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(12)</a:t>
          </a:r>
          <a:endParaRPr lang="th-TH"/>
        </a:p>
      </xdr:txBody>
    </xdr:sp>
    <xdr:clientData/>
  </xdr:twoCellAnchor>
  <xdr:twoCellAnchor>
    <xdr:from>
      <xdr:col>3</xdr:col>
      <xdr:colOff>1295400</xdr:colOff>
      <xdr:row>58</xdr:row>
      <xdr:rowOff>0</xdr:rowOff>
    </xdr:from>
    <xdr:to>
      <xdr:col>4</xdr:col>
      <xdr:colOff>314325</xdr:colOff>
      <xdr:row>58</xdr:row>
      <xdr:rowOff>0</xdr:rowOff>
    </xdr:to>
    <xdr:sp macro="" textlink="">
      <xdr:nvSpPr>
        <xdr:cNvPr id="21" name="Text Box 68">
          <a:extLst>
            <a:ext uri="{FF2B5EF4-FFF2-40B4-BE49-F238E27FC236}">
              <a16:creationId xmlns:a16="http://schemas.microsoft.com/office/drawing/2014/main" id="{0C74E88D-8D9A-4FE2-91B0-A50A611D43CF}"/>
            </a:ext>
          </a:extLst>
        </xdr:cNvPr>
        <xdr:cNvSpPr txBox="1">
          <a:spLocks noChangeArrowheads="1"/>
        </xdr:cNvSpPr>
      </xdr:nvSpPr>
      <xdr:spPr bwMode="auto">
        <a:xfrm>
          <a:off x="4861560" y="23393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3</xdr:col>
      <xdr:colOff>1019175</xdr:colOff>
      <xdr:row>58</xdr:row>
      <xdr:rowOff>0</xdr:rowOff>
    </xdr:from>
    <xdr:to>
      <xdr:col>3</xdr:col>
      <xdr:colOff>1295400</xdr:colOff>
      <xdr:row>58</xdr:row>
      <xdr:rowOff>0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56F2EA97-6E10-449A-9BA7-3EDB214E8036}"/>
            </a:ext>
          </a:extLst>
        </xdr:cNvPr>
        <xdr:cNvSpPr txBox="1">
          <a:spLocks noChangeArrowheads="1"/>
        </xdr:cNvSpPr>
      </xdr:nvSpPr>
      <xdr:spPr bwMode="auto">
        <a:xfrm>
          <a:off x="4745355" y="23393400"/>
          <a:ext cx="11620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(12)</a:t>
          </a:r>
          <a:endParaRPr lang="th-TH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295275</xdr:colOff>
      <xdr:row>58</xdr:row>
      <xdr:rowOff>0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83B19AFF-6522-4C4A-ABE0-154AF07B979B}"/>
            </a:ext>
          </a:extLst>
        </xdr:cNvPr>
        <xdr:cNvSpPr txBox="1">
          <a:spLocks noChangeArrowheads="1"/>
        </xdr:cNvSpPr>
      </xdr:nvSpPr>
      <xdr:spPr bwMode="auto">
        <a:xfrm>
          <a:off x="4861560" y="233934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(13)</a:t>
          </a:r>
          <a:endParaRPr lang="th-TH"/>
        </a:p>
      </xdr:txBody>
    </xdr:sp>
    <xdr:clientData/>
  </xdr:twoCellAnchor>
  <xdr:twoCellAnchor>
    <xdr:from>
      <xdr:col>3</xdr:col>
      <xdr:colOff>1295400</xdr:colOff>
      <xdr:row>58</xdr:row>
      <xdr:rowOff>0</xdr:rowOff>
    </xdr:from>
    <xdr:to>
      <xdr:col>4</xdr:col>
      <xdr:colOff>304800</xdr:colOff>
      <xdr:row>58</xdr:row>
      <xdr:rowOff>0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88C5B3F6-A9F4-4C75-9714-3EA81EC6D70E}"/>
            </a:ext>
          </a:extLst>
        </xdr:cNvPr>
        <xdr:cNvSpPr txBox="1">
          <a:spLocks noChangeArrowheads="1"/>
        </xdr:cNvSpPr>
      </xdr:nvSpPr>
      <xdr:spPr bwMode="auto">
        <a:xfrm>
          <a:off x="4861560" y="23393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7</xdr:col>
      <xdr:colOff>485775</xdr:colOff>
      <xdr:row>56</xdr:row>
      <xdr:rowOff>200025</xdr:rowOff>
    </xdr:from>
    <xdr:to>
      <xdr:col>7</xdr:col>
      <xdr:colOff>704850</xdr:colOff>
      <xdr:row>57</xdr:row>
      <xdr:rowOff>209550</xdr:rowOff>
    </xdr:to>
    <xdr:sp macro="" textlink="">
      <xdr:nvSpPr>
        <xdr:cNvPr id="25" name="Text Box 76">
          <a:extLst>
            <a:ext uri="{FF2B5EF4-FFF2-40B4-BE49-F238E27FC236}">
              <a16:creationId xmlns:a16="http://schemas.microsoft.com/office/drawing/2014/main" id="{008ED7CE-84E5-4915-BDCD-95263C43AAFB}"/>
            </a:ext>
          </a:extLst>
        </xdr:cNvPr>
        <xdr:cNvSpPr txBox="1">
          <a:spLocks noChangeArrowheads="1"/>
        </xdr:cNvSpPr>
      </xdr:nvSpPr>
      <xdr:spPr bwMode="auto">
        <a:xfrm>
          <a:off x="7389495" y="23021925"/>
          <a:ext cx="16573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(8)</a:t>
          </a:r>
          <a:endParaRPr lang="th-TH"/>
        </a:p>
      </xdr:txBody>
    </xdr:sp>
    <xdr:clientData/>
  </xdr:twoCellAnchor>
  <xdr:twoCellAnchor>
    <xdr:from>
      <xdr:col>3</xdr:col>
      <xdr:colOff>1038225</xdr:colOff>
      <xdr:row>58</xdr:row>
      <xdr:rowOff>0</xdr:rowOff>
    </xdr:from>
    <xdr:to>
      <xdr:col>3</xdr:col>
      <xdr:colOff>1304925</xdr:colOff>
      <xdr:row>58</xdr:row>
      <xdr:rowOff>0</xdr:rowOff>
    </xdr:to>
    <xdr:sp macro="" textlink="">
      <xdr:nvSpPr>
        <xdr:cNvPr id="26" name="Text Box 83">
          <a:extLst>
            <a:ext uri="{FF2B5EF4-FFF2-40B4-BE49-F238E27FC236}">
              <a16:creationId xmlns:a16="http://schemas.microsoft.com/office/drawing/2014/main" id="{E45075A0-A871-475A-B04C-A75C19035312}"/>
            </a:ext>
          </a:extLst>
        </xdr:cNvPr>
        <xdr:cNvSpPr txBox="1">
          <a:spLocks noChangeArrowheads="1"/>
        </xdr:cNvSpPr>
      </xdr:nvSpPr>
      <xdr:spPr bwMode="auto">
        <a:xfrm>
          <a:off x="4764405" y="23393400"/>
          <a:ext cx="990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  <xdr:twoCellAnchor>
    <xdr:from>
      <xdr:col>3</xdr:col>
      <xdr:colOff>1295400</xdr:colOff>
      <xdr:row>58</xdr:row>
      <xdr:rowOff>0</xdr:rowOff>
    </xdr:from>
    <xdr:to>
      <xdr:col>4</xdr:col>
      <xdr:colOff>295275</xdr:colOff>
      <xdr:row>58</xdr:row>
      <xdr:rowOff>0</xdr:rowOff>
    </xdr:to>
    <xdr:sp macro="" textlink="">
      <xdr:nvSpPr>
        <xdr:cNvPr id="27" name="Text Box 88">
          <a:extLst>
            <a:ext uri="{FF2B5EF4-FFF2-40B4-BE49-F238E27FC236}">
              <a16:creationId xmlns:a16="http://schemas.microsoft.com/office/drawing/2014/main" id="{630DE30F-3422-4EC5-92FE-E241901A8129}"/>
            </a:ext>
          </a:extLst>
        </xdr:cNvPr>
        <xdr:cNvSpPr txBox="1">
          <a:spLocks noChangeArrowheads="1"/>
        </xdr:cNvSpPr>
      </xdr:nvSpPr>
      <xdr:spPr bwMode="auto">
        <a:xfrm>
          <a:off x="4861560" y="233934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(11)</a:t>
          </a:r>
          <a:endParaRPr lang="th-TH"/>
        </a:p>
      </xdr:txBody>
    </xdr:sp>
    <xdr:clientData/>
  </xdr:twoCellAnchor>
  <xdr:twoCellAnchor>
    <xdr:from>
      <xdr:col>3</xdr:col>
      <xdr:colOff>1295400</xdr:colOff>
      <xdr:row>58</xdr:row>
      <xdr:rowOff>0</xdr:rowOff>
    </xdr:from>
    <xdr:to>
      <xdr:col>4</xdr:col>
      <xdr:colOff>295275</xdr:colOff>
      <xdr:row>58</xdr:row>
      <xdr:rowOff>0</xdr:rowOff>
    </xdr:to>
    <xdr:sp macro="" textlink="">
      <xdr:nvSpPr>
        <xdr:cNvPr id="28" name="Text Box 89">
          <a:extLst>
            <a:ext uri="{FF2B5EF4-FFF2-40B4-BE49-F238E27FC236}">
              <a16:creationId xmlns:a16="http://schemas.microsoft.com/office/drawing/2014/main" id="{62CA2527-2B0E-44A2-A7EC-1FB4DA11625F}"/>
            </a:ext>
          </a:extLst>
        </xdr:cNvPr>
        <xdr:cNvSpPr txBox="1">
          <a:spLocks noChangeArrowheads="1"/>
        </xdr:cNvSpPr>
      </xdr:nvSpPr>
      <xdr:spPr bwMode="auto">
        <a:xfrm>
          <a:off x="4861560" y="233934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(15)</a:t>
          </a:r>
          <a:endParaRPr lang="th-TH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266700</xdr:colOff>
      <xdr:row>0</xdr:row>
      <xdr:rowOff>0</xdr:rowOff>
    </xdr:to>
    <xdr:sp macro="" textlink="">
      <xdr:nvSpPr>
        <xdr:cNvPr id="21577" name="Rectangle 1">
          <a:extLst>
            <a:ext uri="{FF2B5EF4-FFF2-40B4-BE49-F238E27FC236}">
              <a16:creationId xmlns:a16="http://schemas.microsoft.com/office/drawing/2014/main" id="{00000000-0008-0000-0800-000049540000}"/>
            </a:ext>
          </a:extLst>
        </xdr:cNvPr>
        <xdr:cNvSpPr>
          <a:spLocks noChangeArrowheads="1"/>
        </xdr:cNvSpPr>
      </xdr:nvSpPr>
      <xdr:spPr bwMode="auto">
        <a:xfrm>
          <a:off x="257175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304800</xdr:colOff>
      <xdr:row>0</xdr:row>
      <xdr:rowOff>0</xdr:rowOff>
    </xdr:to>
    <xdr:sp macro="" textlink="">
      <xdr:nvSpPr>
        <xdr:cNvPr id="21578" name="Rectangle 2">
          <a:extLst>
            <a:ext uri="{FF2B5EF4-FFF2-40B4-BE49-F238E27FC236}">
              <a16:creationId xmlns:a16="http://schemas.microsoft.com/office/drawing/2014/main" id="{00000000-0008-0000-0800-00004A540000}"/>
            </a:ext>
          </a:extLst>
        </xdr:cNvPr>
        <xdr:cNvSpPr>
          <a:spLocks noChangeArrowheads="1"/>
        </xdr:cNvSpPr>
      </xdr:nvSpPr>
      <xdr:spPr bwMode="auto">
        <a:xfrm>
          <a:off x="666750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13</xdr:row>
      <xdr:rowOff>228600</xdr:rowOff>
    </xdr:from>
    <xdr:to>
      <xdr:col>8</xdr:col>
      <xdr:colOff>0</xdr:colOff>
      <xdr:row>18</xdr:row>
      <xdr:rowOff>190500</xdr:rowOff>
    </xdr:to>
    <xdr:sp macro="" textlink="">
      <xdr:nvSpPr>
        <xdr:cNvPr id="21507" name="Text Box 3">
          <a:extLst>
            <a:ext uri="{FF2B5EF4-FFF2-40B4-BE49-F238E27FC236}">
              <a16:creationId xmlns:a16="http://schemas.microsoft.com/office/drawing/2014/main" id="{00000000-0008-0000-0800-000003540000}"/>
            </a:ext>
          </a:extLst>
        </xdr:cNvPr>
        <xdr:cNvSpPr txBox="1">
          <a:spLocks noChangeArrowheads="1"/>
        </xdr:cNvSpPr>
      </xdr:nvSpPr>
      <xdr:spPr bwMode="auto">
        <a:xfrm>
          <a:off x="7839075" y="5095875"/>
          <a:ext cx="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เจ้าของข้อมูล</a:t>
          </a:r>
        </a:p>
        <a:p>
          <a:pPr algn="ctr" rtl="0">
            <a:defRPr sz="1000"/>
          </a:pPr>
          <a:endParaRPr lang="th-TH"/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257175</xdr:colOff>
      <xdr:row>0</xdr:row>
      <xdr:rowOff>0</xdr:rowOff>
    </xdr:to>
    <xdr:sp macro="" textlink="" fLocksText="0">
      <xdr:nvSpPr>
        <xdr:cNvPr id="21580" name="Rectangle 4">
          <a:extLst>
            <a:ext uri="{FF2B5EF4-FFF2-40B4-BE49-F238E27FC236}">
              <a16:creationId xmlns:a16="http://schemas.microsoft.com/office/drawing/2014/main" id="{00000000-0008-0000-0800-00004C540000}"/>
            </a:ext>
          </a:extLst>
        </xdr:cNvPr>
        <xdr:cNvSpPr>
          <a:spLocks noChangeArrowheads="1"/>
        </xdr:cNvSpPr>
      </xdr:nvSpPr>
      <xdr:spPr bwMode="auto">
        <a:xfrm>
          <a:off x="247650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2</xdr:col>
      <xdr:colOff>495300</xdr:colOff>
      <xdr:row>0</xdr:row>
      <xdr:rowOff>0</xdr:rowOff>
    </xdr:from>
    <xdr:to>
      <xdr:col>2</xdr:col>
      <xdr:colOff>619125</xdr:colOff>
      <xdr:row>0</xdr:row>
      <xdr:rowOff>0</xdr:rowOff>
    </xdr:to>
    <xdr:sp macro="" textlink="" fLocksText="0">
      <xdr:nvSpPr>
        <xdr:cNvPr id="21581" name="Rectangle 5">
          <a:extLst>
            <a:ext uri="{FF2B5EF4-FFF2-40B4-BE49-F238E27FC236}">
              <a16:creationId xmlns:a16="http://schemas.microsoft.com/office/drawing/2014/main" id="{00000000-0008-0000-0800-00004D540000}"/>
            </a:ext>
          </a:extLst>
        </xdr:cNvPr>
        <xdr:cNvSpPr>
          <a:spLocks noChangeArrowheads="1"/>
        </xdr:cNvSpPr>
      </xdr:nvSpPr>
      <xdr:spPr bwMode="auto">
        <a:xfrm>
          <a:off x="981075" y="0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7</xdr:col>
      <xdr:colOff>619125</xdr:colOff>
      <xdr:row>0</xdr:row>
      <xdr:rowOff>0</xdr:rowOff>
    </xdr:from>
    <xdr:to>
      <xdr:col>7</xdr:col>
      <xdr:colOff>581025</xdr:colOff>
      <xdr:row>0</xdr:row>
      <xdr:rowOff>0</xdr:rowOff>
    </xdr:to>
    <xdr:sp macro="" textlink="">
      <xdr:nvSpPr>
        <xdr:cNvPr id="21510" name="Text Box 6">
          <a:extLst>
            <a:ext uri="{FF2B5EF4-FFF2-40B4-BE49-F238E27FC236}">
              <a16:creationId xmlns:a16="http://schemas.microsoft.com/office/drawing/2014/main" id="{00000000-0008-0000-0800-000006540000}"/>
            </a:ext>
          </a:extLst>
        </xdr:cNvPr>
        <xdr:cNvSpPr txBox="1">
          <a:spLocks noChangeArrowheads="1"/>
        </xdr:cNvSpPr>
      </xdr:nvSpPr>
      <xdr:spPr bwMode="auto">
        <a:xfrm>
          <a:off x="78390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(6)</a:t>
          </a:r>
          <a:endParaRPr lang="th-TH"/>
        </a:p>
      </xdr:txBody>
    </xdr:sp>
    <xdr:clientData/>
  </xdr:twoCellAnchor>
  <xdr:twoCellAnchor>
    <xdr:from>
      <xdr:col>2</xdr:col>
      <xdr:colOff>2335530</xdr:colOff>
      <xdr:row>4</xdr:row>
      <xdr:rowOff>342900</xdr:rowOff>
    </xdr:from>
    <xdr:to>
      <xdr:col>2</xdr:col>
      <xdr:colOff>3169920</xdr:colOff>
      <xdr:row>6</xdr:row>
      <xdr:rowOff>38100</xdr:rowOff>
    </xdr:to>
    <xdr:grpSp>
      <xdr:nvGrpSpPr>
        <xdr:cNvPr id="21583" name="Group 7">
          <a:extLst>
            <a:ext uri="{FF2B5EF4-FFF2-40B4-BE49-F238E27FC236}">
              <a16:creationId xmlns:a16="http://schemas.microsoft.com/office/drawing/2014/main" id="{00000000-0008-0000-0800-00004F540000}"/>
            </a:ext>
          </a:extLst>
        </xdr:cNvPr>
        <xdr:cNvGrpSpPr>
          <a:grpSpLocks/>
        </xdr:cNvGrpSpPr>
      </xdr:nvGrpSpPr>
      <xdr:grpSpPr bwMode="auto">
        <a:xfrm>
          <a:off x="2785110" y="1744980"/>
          <a:ext cx="834390" cy="495300"/>
          <a:chOff x="123" y="900"/>
          <a:chExt cx="98" cy="52"/>
        </a:xfrm>
      </xdr:grpSpPr>
      <xdr:sp macro="" textlink="">
        <xdr:nvSpPr>
          <xdr:cNvPr id="21512" name="Text Box 8">
            <a:extLst>
              <a:ext uri="{FF2B5EF4-FFF2-40B4-BE49-F238E27FC236}">
                <a16:creationId xmlns:a16="http://schemas.microsoft.com/office/drawing/2014/main" id="{00000000-0008-0000-0800-0000085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" y="900"/>
            <a:ext cx="98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(1) + (2) + (3)</a:t>
            </a:r>
            <a:endParaRPr lang="th-TH"/>
          </a:p>
        </xdr:txBody>
      </xdr:sp>
      <xdr:sp macro="" textlink="">
        <xdr:nvSpPr>
          <xdr:cNvPr id="21513" name="Text Box 9">
            <a:extLst>
              <a:ext uri="{FF2B5EF4-FFF2-40B4-BE49-F238E27FC236}">
                <a16:creationId xmlns:a16="http://schemas.microsoft.com/office/drawing/2014/main" id="{00000000-0008-0000-0800-0000095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8" y="923"/>
            <a:ext cx="86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/>
              <a:t>46</a:t>
            </a:r>
          </a:p>
        </xdr:txBody>
      </xdr:sp>
      <xdr:grpSp>
        <xdr:nvGrpSpPr>
          <xdr:cNvPr id="21646" name="Group 10">
            <a:extLst>
              <a:ext uri="{FF2B5EF4-FFF2-40B4-BE49-F238E27FC236}">
                <a16:creationId xmlns:a16="http://schemas.microsoft.com/office/drawing/2014/main" id="{00000000-0008-0000-0800-00008E540000}"/>
              </a:ext>
            </a:extLst>
          </xdr:cNvPr>
          <xdr:cNvGrpSpPr>
            <a:grpSpLocks/>
          </xdr:cNvGrpSpPr>
        </xdr:nvGrpSpPr>
        <xdr:grpSpPr bwMode="auto">
          <a:xfrm>
            <a:off x="125" y="907"/>
            <a:ext cx="95" cy="37"/>
            <a:chOff x="137" y="1015"/>
            <a:chExt cx="68" cy="37"/>
          </a:xfrm>
        </xdr:grpSpPr>
        <xdr:sp macro="" textlink="">
          <xdr:nvSpPr>
            <xdr:cNvPr id="21647" name="AutoShape 11">
              <a:extLst>
                <a:ext uri="{FF2B5EF4-FFF2-40B4-BE49-F238E27FC236}">
                  <a16:creationId xmlns:a16="http://schemas.microsoft.com/office/drawing/2014/main" id="{00000000-0008-0000-0800-00008F5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7" y="1015"/>
              <a:ext cx="68" cy="37"/>
            </a:xfrm>
            <a:prstGeom prst="bracketPair">
              <a:avLst>
                <a:gd name="adj" fmla="val 13333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48" name="Line 12">
              <a:extLst>
                <a:ext uri="{FF2B5EF4-FFF2-40B4-BE49-F238E27FC236}">
                  <a16:creationId xmlns:a16="http://schemas.microsoft.com/office/drawing/2014/main" id="{00000000-0008-0000-0800-0000905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" y="1035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</xdr:col>
      <xdr:colOff>2476500</xdr:colOff>
      <xdr:row>5</xdr:row>
      <xdr:rowOff>409575</xdr:rowOff>
    </xdr:from>
    <xdr:to>
      <xdr:col>2</xdr:col>
      <xdr:colOff>3267075</xdr:colOff>
      <xdr:row>6</xdr:row>
      <xdr:rowOff>419100</xdr:rowOff>
    </xdr:to>
    <xdr:grpSp>
      <xdr:nvGrpSpPr>
        <xdr:cNvPr id="21584" name="Group 13">
          <a:extLst>
            <a:ext uri="{FF2B5EF4-FFF2-40B4-BE49-F238E27FC236}">
              <a16:creationId xmlns:a16="http://schemas.microsoft.com/office/drawing/2014/main" id="{00000000-0008-0000-0800-000050540000}"/>
            </a:ext>
          </a:extLst>
        </xdr:cNvPr>
        <xdr:cNvGrpSpPr>
          <a:grpSpLocks/>
        </xdr:cNvGrpSpPr>
      </xdr:nvGrpSpPr>
      <xdr:grpSpPr bwMode="auto">
        <a:xfrm>
          <a:off x="2926080" y="2169795"/>
          <a:ext cx="737235" cy="451485"/>
          <a:chOff x="254" y="1476"/>
          <a:chExt cx="83" cy="49"/>
        </a:xfrm>
      </xdr:grpSpPr>
      <xdr:sp macro="" textlink="">
        <xdr:nvSpPr>
          <xdr:cNvPr id="21518" name="Text Box 14">
            <a:extLst>
              <a:ext uri="{FF2B5EF4-FFF2-40B4-BE49-F238E27FC236}">
                <a16:creationId xmlns:a16="http://schemas.microsoft.com/office/drawing/2014/main" id="{00000000-0008-0000-0800-00000E5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4" y="1476"/>
            <a:ext cx="81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(4) </a:t>
            </a:r>
            <a:endParaRPr lang="th-TH"/>
          </a:p>
        </xdr:txBody>
      </xdr:sp>
      <xdr:sp macro="" textlink="">
        <xdr:nvSpPr>
          <xdr:cNvPr id="21519" name="Text Box 15">
            <a:extLst>
              <a:ext uri="{FF2B5EF4-FFF2-40B4-BE49-F238E27FC236}">
                <a16:creationId xmlns:a16="http://schemas.microsoft.com/office/drawing/2014/main" id="{00000000-0008-0000-0800-00000F5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5" y="1499"/>
            <a:ext cx="82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/>
              <a:t>46</a:t>
            </a:r>
          </a:p>
        </xdr:txBody>
      </xdr:sp>
      <xdr:grpSp>
        <xdr:nvGrpSpPr>
          <xdr:cNvPr id="21641" name="Group 16">
            <a:extLst>
              <a:ext uri="{FF2B5EF4-FFF2-40B4-BE49-F238E27FC236}">
                <a16:creationId xmlns:a16="http://schemas.microsoft.com/office/drawing/2014/main" id="{00000000-0008-0000-0800-000089540000}"/>
              </a:ext>
            </a:extLst>
          </xdr:cNvPr>
          <xdr:cNvGrpSpPr>
            <a:grpSpLocks/>
          </xdr:cNvGrpSpPr>
        </xdr:nvGrpSpPr>
        <xdr:grpSpPr bwMode="auto">
          <a:xfrm>
            <a:off x="260" y="1483"/>
            <a:ext cx="68" cy="37"/>
            <a:chOff x="137" y="1015"/>
            <a:chExt cx="68" cy="37"/>
          </a:xfrm>
        </xdr:grpSpPr>
        <xdr:sp macro="" textlink="">
          <xdr:nvSpPr>
            <xdr:cNvPr id="21642" name="AutoShape 17">
              <a:extLst>
                <a:ext uri="{FF2B5EF4-FFF2-40B4-BE49-F238E27FC236}">
                  <a16:creationId xmlns:a16="http://schemas.microsoft.com/office/drawing/2014/main" id="{00000000-0008-0000-0800-00008A5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7" y="1015"/>
              <a:ext cx="68" cy="37"/>
            </a:xfrm>
            <a:prstGeom prst="bracketPair">
              <a:avLst>
                <a:gd name="adj" fmla="val 13333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43" name="Line 18">
              <a:extLst>
                <a:ext uri="{FF2B5EF4-FFF2-40B4-BE49-F238E27FC236}">
                  <a16:creationId xmlns:a16="http://schemas.microsoft.com/office/drawing/2014/main" id="{00000000-0008-0000-0800-00008B5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" y="1035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</xdr:col>
      <xdr:colOff>2533650</xdr:colOff>
      <xdr:row>8</xdr:row>
      <xdr:rowOff>419100</xdr:rowOff>
    </xdr:from>
    <xdr:to>
      <xdr:col>2</xdr:col>
      <xdr:colOff>3181350</xdr:colOff>
      <xdr:row>10</xdr:row>
      <xdr:rowOff>19050</xdr:rowOff>
    </xdr:to>
    <xdr:grpSp>
      <xdr:nvGrpSpPr>
        <xdr:cNvPr id="21585" name="Group 19">
          <a:extLst>
            <a:ext uri="{FF2B5EF4-FFF2-40B4-BE49-F238E27FC236}">
              <a16:creationId xmlns:a16="http://schemas.microsoft.com/office/drawing/2014/main" id="{00000000-0008-0000-0800-000051540000}"/>
            </a:ext>
          </a:extLst>
        </xdr:cNvPr>
        <xdr:cNvGrpSpPr>
          <a:grpSpLocks/>
        </xdr:cNvGrpSpPr>
      </xdr:nvGrpSpPr>
      <xdr:grpSpPr bwMode="auto">
        <a:xfrm>
          <a:off x="2983230" y="3505200"/>
          <a:ext cx="647700" cy="483870"/>
          <a:chOff x="201" y="1723"/>
          <a:chExt cx="68" cy="50"/>
        </a:xfrm>
      </xdr:grpSpPr>
      <xdr:sp macro="" textlink="">
        <xdr:nvSpPr>
          <xdr:cNvPr id="21524" name="Text Box 20">
            <a:extLst>
              <a:ext uri="{FF2B5EF4-FFF2-40B4-BE49-F238E27FC236}">
                <a16:creationId xmlns:a16="http://schemas.microsoft.com/office/drawing/2014/main" id="{00000000-0008-0000-0800-0000145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7" y="1723"/>
            <a:ext cx="56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(7)</a:t>
            </a:r>
            <a:endParaRPr lang="th-TH"/>
          </a:p>
        </xdr:txBody>
      </xdr:sp>
      <xdr:sp macro="" textlink="">
        <xdr:nvSpPr>
          <xdr:cNvPr id="21525" name="Text Box 21">
            <a:extLst>
              <a:ext uri="{FF2B5EF4-FFF2-40B4-BE49-F238E27FC236}">
                <a16:creationId xmlns:a16="http://schemas.microsoft.com/office/drawing/2014/main" id="{00000000-0008-0000-0800-0000155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" y="1744"/>
            <a:ext cx="58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46</a:t>
            </a:r>
            <a:endParaRPr lang="th-TH"/>
          </a:p>
        </xdr:txBody>
      </xdr:sp>
      <xdr:grpSp>
        <xdr:nvGrpSpPr>
          <xdr:cNvPr id="21636" name="Group 22">
            <a:extLst>
              <a:ext uri="{FF2B5EF4-FFF2-40B4-BE49-F238E27FC236}">
                <a16:creationId xmlns:a16="http://schemas.microsoft.com/office/drawing/2014/main" id="{00000000-0008-0000-0800-000084540000}"/>
              </a:ext>
            </a:extLst>
          </xdr:cNvPr>
          <xdr:cNvGrpSpPr>
            <a:grpSpLocks/>
          </xdr:cNvGrpSpPr>
        </xdr:nvGrpSpPr>
        <xdr:grpSpPr bwMode="auto">
          <a:xfrm>
            <a:off x="201" y="1728"/>
            <a:ext cx="68" cy="37"/>
            <a:chOff x="137" y="1015"/>
            <a:chExt cx="68" cy="37"/>
          </a:xfrm>
        </xdr:grpSpPr>
        <xdr:sp macro="" textlink="">
          <xdr:nvSpPr>
            <xdr:cNvPr id="21637" name="AutoShape 23">
              <a:extLst>
                <a:ext uri="{FF2B5EF4-FFF2-40B4-BE49-F238E27FC236}">
                  <a16:creationId xmlns:a16="http://schemas.microsoft.com/office/drawing/2014/main" id="{00000000-0008-0000-0800-0000855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7" y="1015"/>
              <a:ext cx="68" cy="37"/>
            </a:xfrm>
            <a:prstGeom prst="bracketPair">
              <a:avLst>
                <a:gd name="adj" fmla="val 13333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38" name="Line 24">
              <a:extLst>
                <a:ext uri="{FF2B5EF4-FFF2-40B4-BE49-F238E27FC236}">
                  <a16:creationId xmlns:a16="http://schemas.microsoft.com/office/drawing/2014/main" id="{00000000-0008-0000-0800-0000865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" y="1035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3</xdr:col>
      <xdr:colOff>0</xdr:colOff>
      <xdr:row>4</xdr:row>
      <xdr:rowOff>314325</xdr:rowOff>
    </xdr:from>
    <xdr:to>
      <xdr:col>3</xdr:col>
      <xdr:colOff>0</xdr:colOff>
      <xdr:row>5</xdr:row>
      <xdr:rowOff>209550</xdr:rowOff>
    </xdr:to>
    <xdr:sp macro="" textlink="">
      <xdr:nvSpPr>
        <xdr:cNvPr id="21529" name="Text Box 25">
          <a:extLst>
            <a:ext uri="{FF2B5EF4-FFF2-40B4-BE49-F238E27FC236}">
              <a16:creationId xmlns:a16="http://schemas.microsoft.com/office/drawing/2014/main" id="{00000000-0008-0000-0800-000019540000}"/>
            </a:ext>
          </a:extLst>
        </xdr:cNvPr>
        <xdr:cNvSpPr txBox="1">
          <a:spLocks noChangeArrowheads="1"/>
        </xdr:cNvSpPr>
      </xdr:nvSpPr>
      <xdr:spPr bwMode="auto">
        <a:xfrm>
          <a:off x="4000500" y="17240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(7)</a:t>
          </a:r>
          <a:endParaRPr lang="th-TH"/>
        </a:p>
      </xdr:txBody>
    </xdr:sp>
    <xdr:clientData/>
  </xdr:twoCellAnchor>
  <xdr:twoCellAnchor>
    <xdr:from>
      <xdr:col>2</xdr:col>
      <xdr:colOff>2476500</xdr:colOff>
      <xdr:row>6</xdr:row>
      <xdr:rowOff>409575</xdr:rowOff>
    </xdr:from>
    <xdr:to>
      <xdr:col>2</xdr:col>
      <xdr:colOff>3267075</xdr:colOff>
      <xdr:row>8</xdr:row>
      <xdr:rowOff>0</xdr:rowOff>
    </xdr:to>
    <xdr:grpSp>
      <xdr:nvGrpSpPr>
        <xdr:cNvPr id="21603" name="Group 42">
          <a:extLst>
            <a:ext uri="{FF2B5EF4-FFF2-40B4-BE49-F238E27FC236}">
              <a16:creationId xmlns:a16="http://schemas.microsoft.com/office/drawing/2014/main" id="{00000000-0008-0000-0800-000063540000}"/>
            </a:ext>
          </a:extLst>
        </xdr:cNvPr>
        <xdr:cNvGrpSpPr>
          <a:grpSpLocks/>
        </xdr:cNvGrpSpPr>
      </xdr:nvGrpSpPr>
      <xdr:grpSpPr bwMode="auto">
        <a:xfrm>
          <a:off x="2926080" y="2611755"/>
          <a:ext cx="737235" cy="474345"/>
          <a:chOff x="254" y="1476"/>
          <a:chExt cx="83" cy="49"/>
        </a:xfrm>
      </xdr:grpSpPr>
      <xdr:sp macro="" textlink="">
        <xdr:nvSpPr>
          <xdr:cNvPr id="21547" name="Text Box 43">
            <a:extLst>
              <a:ext uri="{FF2B5EF4-FFF2-40B4-BE49-F238E27FC236}">
                <a16:creationId xmlns:a16="http://schemas.microsoft.com/office/drawing/2014/main" id="{00000000-0008-0000-0800-00002B5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4" y="1476"/>
            <a:ext cx="81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(5) </a:t>
            </a:r>
            <a:endParaRPr lang="th-TH"/>
          </a:p>
        </xdr:txBody>
      </xdr:sp>
      <xdr:sp macro="" textlink="">
        <xdr:nvSpPr>
          <xdr:cNvPr id="21548" name="Text Box 44">
            <a:extLst>
              <a:ext uri="{FF2B5EF4-FFF2-40B4-BE49-F238E27FC236}">
                <a16:creationId xmlns:a16="http://schemas.microsoft.com/office/drawing/2014/main" id="{00000000-0008-0000-0800-00002C5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5" y="1499"/>
            <a:ext cx="82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46</a:t>
            </a:r>
            <a:endParaRPr lang="th-TH"/>
          </a:p>
        </xdr:txBody>
      </xdr:sp>
      <xdr:grpSp>
        <xdr:nvGrpSpPr>
          <xdr:cNvPr id="21631" name="Group 45">
            <a:extLst>
              <a:ext uri="{FF2B5EF4-FFF2-40B4-BE49-F238E27FC236}">
                <a16:creationId xmlns:a16="http://schemas.microsoft.com/office/drawing/2014/main" id="{00000000-0008-0000-0800-00007F540000}"/>
              </a:ext>
            </a:extLst>
          </xdr:cNvPr>
          <xdr:cNvGrpSpPr>
            <a:grpSpLocks/>
          </xdr:cNvGrpSpPr>
        </xdr:nvGrpSpPr>
        <xdr:grpSpPr bwMode="auto">
          <a:xfrm>
            <a:off x="260" y="1483"/>
            <a:ext cx="68" cy="37"/>
            <a:chOff x="137" y="1015"/>
            <a:chExt cx="68" cy="37"/>
          </a:xfrm>
        </xdr:grpSpPr>
        <xdr:sp macro="" textlink="">
          <xdr:nvSpPr>
            <xdr:cNvPr id="21632" name="AutoShape 46">
              <a:extLst>
                <a:ext uri="{FF2B5EF4-FFF2-40B4-BE49-F238E27FC236}">
                  <a16:creationId xmlns:a16="http://schemas.microsoft.com/office/drawing/2014/main" id="{00000000-0008-0000-0800-0000805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7" y="1015"/>
              <a:ext cx="68" cy="37"/>
            </a:xfrm>
            <a:prstGeom prst="bracketPair">
              <a:avLst>
                <a:gd name="adj" fmla="val 13333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33" name="Line 47">
              <a:extLst>
                <a:ext uri="{FF2B5EF4-FFF2-40B4-BE49-F238E27FC236}">
                  <a16:creationId xmlns:a16="http://schemas.microsoft.com/office/drawing/2014/main" id="{00000000-0008-0000-0800-0000815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" y="1035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</xdr:col>
      <xdr:colOff>2476500</xdr:colOff>
      <xdr:row>7</xdr:row>
      <xdr:rowOff>400050</xdr:rowOff>
    </xdr:from>
    <xdr:to>
      <xdr:col>2</xdr:col>
      <xdr:colOff>3267075</xdr:colOff>
      <xdr:row>8</xdr:row>
      <xdr:rowOff>428625</xdr:rowOff>
    </xdr:to>
    <xdr:grpSp>
      <xdr:nvGrpSpPr>
        <xdr:cNvPr id="21604" name="Group 48">
          <a:extLst>
            <a:ext uri="{FF2B5EF4-FFF2-40B4-BE49-F238E27FC236}">
              <a16:creationId xmlns:a16="http://schemas.microsoft.com/office/drawing/2014/main" id="{00000000-0008-0000-0800-000064540000}"/>
            </a:ext>
          </a:extLst>
        </xdr:cNvPr>
        <xdr:cNvGrpSpPr>
          <a:grpSpLocks/>
        </xdr:cNvGrpSpPr>
      </xdr:nvGrpSpPr>
      <xdr:grpSpPr bwMode="auto">
        <a:xfrm>
          <a:off x="2926080" y="3044190"/>
          <a:ext cx="737235" cy="470535"/>
          <a:chOff x="254" y="1476"/>
          <a:chExt cx="83" cy="49"/>
        </a:xfrm>
      </xdr:grpSpPr>
      <xdr:sp macro="" textlink="">
        <xdr:nvSpPr>
          <xdr:cNvPr id="21553" name="Text Box 49">
            <a:extLst>
              <a:ext uri="{FF2B5EF4-FFF2-40B4-BE49-F238E27FC236}">
                <a16:creationId xmlns:a16="http://schemas.microsoft.com/office/drawing/2014/main" id="{00000000-0008-0000-0800-0000315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4" y="1476"/>
            <a:ext cx="81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(6) </a:t>
            </a:r>
            <a:endParaRPr lang="th-TH"/>
          </a:p>
        </xdr:txBody>
      </xdr:sp>
      <xdr:sp macro="" textlink="">
        <xdr:nvSpPr>
          <xdr:cNvPr id="21554" name="Text Box 50">
            <a:extLst>
              <a:ext uri="{FF2B5EF4-FFF2-40B4-BE49-F238E27FC236}">
                <a16:creationId xmlns:a16="http://schemas.microsoft.com/office/drawing/2014/main" id="{00000000-0008-0000-0800-0000325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5" y="1499"/>
            <a:ext cx="82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46</a:t>
            </a:r>
            <a:endParaRPr lang="th-TH"/>
          </a:p>
        </xdr:txBody>
      </xdr:sp>
      <xdr:grpSp>
        <xdr:nvGrpSpPr>
          <xdr:cNvPr id="21626" name="Group 51">
            <a:extLst>
              <a:ext uri="{FF2B5EF4-FFF2-40B4-BE49-F238E27FC236}">
                <a16:creationId xmlns:a16="http://schemas.microsoft.com/office/drawing/2014/main" id="{00000000-0008-0000-0800-00007A540000}"/>
              </a:ext>
            </a:extLst>
          </xdr:cNvPr>
          <xdr:cNvGrpSpPr>
            <a:grpSpLocks/>
          </xdr:cNvGrpSpPr>
        </xdr:nvGrpSpPr>
        <xdr:grpSpPr bwMode="auto">
          <a:xfrm>
            <a:off x="260" y="1483"/>
            <a:ext cx="68" cy="37"/>
            <a:chOff x="137" y="1015"/>
            <a:chExt cx="68" cy="37"/>
          </a:xfrm>
        </xdr:grpSpPr>
        <xdr:sp macro="" textlink="">
          <xdr:nvSpPr>
            <xdr:cNvPr id="21627" name="AutoShape 52">
              <a:extLst>
                <a:ext uri="{FF2B5EF4-FFF2-40B4-BE49-F238E27FC236}">
                  <a16:creationId xmlns:a16="http://schemas.microsoft.com/office/drawing/2014/main" id="{00000000-0008-0000-0800-00007B5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7" y="1015"/>
              <a:ext cx="68" cy="37"/>
            </a:xfrm>
            <a:prstGeom prst="bracketPair">
              <a:avLst>
                <a:gd name="adj" fmla="val 13333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28" name="Line 53">
              <a:extLst>
                <a:ext uri="{FF2B5EF4-FFF2-40B4-BE49-F238E27FC236}">
                  <a16:creationId xmlns:a16="http://schemas.microsoft.com/office/drawing/2014/main" id="{00000000-0008-0000-0800-00007C5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" y="1035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7</xdr:col>
      <xdr:colOff>361950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1566" name="Text Box 62">
          <a:extLst>
            <a:ext uri="{FF2B5EF4-FFF2-40B4-BE49-F238E27FC236}">
              <a16:creationId xmlns:a16="http://schemas.microsoft.com/office/drawing/2014/main" id="{00000000-0008-0000-0800-00003E540000}"/>
            </a:ext>
          </a:extLst>
        </xdr:cNvPr>
        <xdr:cNvSpPr txBox="1">
          <a:spLocks noChangeArrowheads="1"/>
        </xdr:cNvSpPr>
      </xdr:nvSpPr>
      <xdr:spPr bwMode="auto">
        <a:xfrm>
          <a:off x="7620000" y="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(8)</a:t>
          </a:r>
          <a:endParaRPr lang="th-TH"/>
        </a:p>
      </xdr:txBody>
    </xdr:sp>
    <xdr:clientData/>
  </xdr:twoCellAnchor>
  <xdr:twoCellAnchor>
    <xdr:from>
      <xdr:col>2</xdr:col>
      <xdr:colOff>2476500</xdr:colOff>
      <xdr:row>9</xdr:row>
      <xdr:rowOff>409575</xdr:rowOff>
    </xdr:from>
    <xdr:to>
      <xdr:col>2</xdr:col>
      <xdr:colOff>3267075</xdr:colOff>
      <xdr:row>11</xdr:row>
      <xdr:rowOff>0</xdr:rowOff>
    </xdr:to>
    <xdr:grpSp>
      <xdr:nvGrpSpPr>
        <xdr:cNvPr id="21614" name="Group 63">
          <a:extLst>
            <a:ext uri="{FF2B5EF4-FFF2-40B4-BE49-F238E27FC236}">
              <a16:creationId xmlns:a16="http://schemas.microsoft.com/office/drawing/2014/main" id="{00000000-0008-0000-0800-00006E540000}"/>
            </a:ext>
          </a:extLst>
        </xdr:cNvPr>
        <xdr:cNvGrpSpPr>
          <a:grpSpLocks/>
        </xdr:cNvGrpSpPr>
      </xdr:nvGrpSpPr>
      <xdr:grpSpPr bwMode="auto">
        <a:xfrm>
          <a:off x="2926080" y="3937635"/>
          <a:ext cx="737235" cy="474345"/>
          <a:chOff x="254" y="1476"/>
          <a:chExt cx="83" cy="49"/>
        </a:xfrm>
      </xdr:grpSpPr>
      <xdr:sp macro="" textlink="">
        <xdr:nvSpPr>
          <xdr:cNvPr id="21568" name="Text Box 64">
            <a:extLst>
              <a:ext uri="{FF2B5EF4-FFF2-40B4-BE49-F238E27FC236}">
                <a16:creationId xmlns:a16="http://schemas.microsoft.com/office/drawing/2014/main" id="{00000000-0008-0000-0800-0000405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4" y="1476"/>
            <a:ext cx="81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(8) </a:t>
            </a:r>
            <a:endParaRPr lang="th-TH"/>
          </a:p>
        </xdr:txBody>
      </xdr:sp>
      <xdr:sp macro="" textlink="">
        <xdr:nvSpPr>
          <xdr:cNvPr id="21569" name="Text Box 65">
            <a:extLst>
              <a:ext uri="{FF2B5EF4-FFF2-40B4-BE49-F238E27FC236}">
                <a16:creationId xmlns:a16="http://schemas.microsoft.com/office/drawing/2014/main" id="{00000000-0008-0000-0800-0000415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5" y="1499"/>
            <a:ext cx="82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46</a:t>
            </a:r>
            <a:endParaRPr lang="th-TH"/>
          </a:p>
        </xdr:txBody>
      </xdr:sp>
      <xdr:grpSp>
        <xdr:nvGrpSpPr>
          <xdr:cNvPr id="21621" name="Group 66">
            <a:extLst>
              <a:ext uri="{FF2B5EF4-FFF2-40B4-BE49-F238E27FC236}">
                <a16:creationId xmlns:a16="http://schemas.microsoft.com/office/drawing/2014/main" id="{00000000-0008-0000-0800-000075540000}"/>
              </a:ext>
            </a:extLst>
          </xdr:cNvPr>
          <xdr:cNvGrpSpPr>
            <a:grpSpLocks/>
          </xdr:cNvGrpSpPr>
        </xdr:nvGrpSpPr>
        <xdr:grpSpPr bwMode="auto">
          <a:xfrm>
            <a:off x="260" y="1483"/>
            <a:ext cx="68" cy="37"/>
            <a:chOff x="137" y="1015"/>
            <a:chExt cx="68" cy="37"/>
          </a:xfrm>
        </xdr:grpSpPr>
        <xdr:sp macro="" textlink="">
          <xdr:nvSpPr>
            <xdr:cNvPr id="21622" name="AutoShape 67">
              <a:extLst>
                <a:ext uri="{FF2B5EF4-FFF2-40B4-BE49-F238E27FC236}">
                  <a16:creationId xmlns:a16="http://schemas.microsoft.com/office/drawing/2014/main" id="{00000000-0008-0000-0800-0000765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7" y="1015"/>
              <a:ext cx="68" cy="37"/>
            </a:xfrm>
            <a:prstGeom prst="bracketPair">
              <a:avLst>
                <a:gd name="adj" fmla="val 13333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623" name="Line 68">
              <a:extLst>
                <a:ext uri="{FF2B5EF4-FFF2-40B4-BE49-F238E27FC236}">
                  <a16:creationId xmlns:a16="http://schemas.microsoft.com/office/drawing/2014/main" id="{00000000-0008-0000-0800-0000775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" y="1035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</xdr:col>
      <xdr:colOff>2461260</xdr:colOff>
      <xdr:row>10</xdr:row>
      <xdr:rowOff>396240</xdr:rowOff>
    </xdr:from>
    <xdr:to>
      <xdr:col>2</xdr:col>
      <xdr:colOff>3198495</xdr:colOff>
      <xdr:row>11</xdr:row>
      <xdr:rowOff>428625</xdr:rowOff>
    </xdr:to>
    <xdr:grpSp>
      <xdr:nvGrpSpPr>
        <xdr:cNvPr id="74" name="Group 63">
          <a:extLst>
            <a:ext uri="{FF2B5EF4-FFF2-40B4-BE49-F238E27FC236}">
              <a16:creationId xmlns:a16="http://schemas.microsoft.com/office/drawing/2014/main" id="{905EC7B3-4991-4054-B184-F6C91AC4EE95}"/>
            </a:ext>
          </a:extLst>
        </xdr:cNvPr>
        <xdr:cNvGrpSpPr>
          <a:grpSpLocks/>
        </xdr:cNvGrpSpPr>
      </xdr:nvGrpSpPr>
      <xdr:grpSpPr bwMode="auto">
        <a:xfrm>
          <a:off x="2910840" y="4366260"/>
          <a:ext cx="737235" cy="474345"/>
          <a:chOff x="254" y="1476"/>
          <a:chExt cx="83" cy="49"/>
        </a:xfrm>
      </xdr:grpSpPr>
      <xdr:sp macro="" textlink="">
        <xdr:nvSpPr>
          <xdr:cNvPr id="75" name="Text Box 64">
            <a:extLst>
              <a:ext uri="{FF2B5EF4-FFF2-40B4-BE49-F238E27FC236}">
                <a16:creationId xmlns:a16="http://schemas.microsoft.com/office/drawing/2014/main" id="{95364018-9C14-4D8B-A555-5D176C54D0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4" y="1476"/>
            <a:ext cx="81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(</a:t>
            </a:r>
            <a:r>
              <a:rPr lang="en-US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9</a:t>
            </a: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) </a:t>
            </a:r>
            <a:endParaRPr lang="th-TH"/>
          </a:p>
        </xdr:txBody>
      </xdr:sp>
      <xdr:sp macro="" textlink="">
        <xdr:nvSpPr>
          <xdr:cNvPr id="76" name="Text Box 65">
            <a:extLst>
              <a:ext uri="{FF2B5EF4-FFF2-40B4-BE49-F238E27FC236}">
                <a16:creationId xmlns:a16="http://schemas.microsoft.com/office/drawing/2014/main" id="{B1EBA087-19D4-41E3-9F47-16B431D926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5" y="1499"/>
            <a:ext cx="82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50292" rIns="27432" bIns="0" anchor="t" upright="1"/>
          <a:lstStyle/>
          <a:p>
            <a:pPr algn="ctr" rtl="0">
              <a:defRPr sz="1000"/>
            </a:pPr>
            <a:r>
              <a:rPr lang="th-TH" sz="1400" b="0" i="0" u="none" strike="noStrike" baseline="0">
                <a:solidFill>
                  <a:srgbClr val="000000"/>
                </a:solidFill>
                <a:latin typeface="Cordia New"/>
                <a:cs typeface="Cordia New"/>
              </a:rPr>
              <a:t>46</a:t>
            </a:r>
            <a:endParaRPr lang="th-TH"/>
          </a:p>
        </xdr:txBody>
      </xdr:sp>
      <xdr:grpSp>
        <xdr:nvGrpSpPr>
          <xdr:cNvPr id="77" name="Group 66">
            <a:extLst>
              <a:ext uri="{FF2B5EF4-FFF2-40B4-BE49-F238E27FC236}">
                <a16:creationId xmlns:a16="http://schemas.microsoft.com/office/drawing/2014/main" id="{9D3F5D7E-FA91-415A-B365-45CBD733AF4A}"/>
              </a:ext>
            </a:extLst>
          </xdr:cNvPr>
          <xdr:cNvGrpSpPr>
            <a:grpSpLocks/>
          </xdr:cNvGrpSpPr>
        </xdr:nvGrpSpPr>
        <xdr:grpSpPr bwMode="auto">
          <a:xfrm>
            <a:off x="260" y="1483"/>
            <a:ext cx="68" cy="37"/>
            <a:chOff x="137" y="1015"/>
            <a:chExt cx="68" cy="37"/>
          </a:xfrm>
        </xdr:grpSpPr>
        <xdr:sp macro="" textlink="">
          <xdr:nvSpPr>
            <xdr:cNvPr id="78" name="AutoShape 67">
              <a:extLst>
                <a:ext uri="{FF2B5EF4-FFF2-40B4-BE49-F238E27FC236}">
                  <a16:creationId xmlns:a16="http://schemas.microsoft.com/office/drawing/2014/main" id="{9D8C06DB-8328-48E3-817E-8100F9BC547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7" y="1015"/>
              <a:ext cx="68" cy="37"/>
            </a:xfrm>
            <a:prstGeom prst="bracketPair">
              <a:avLst>
                <a:gd name="adj" fmla="val 13333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9" name="Line 68">
              <a:extLst>
                <a:ext uri="{FF2B5EF4-FFF2-40B4-BE49-F238E27FC236}">
                  <a16:creationId xmlns:a16="http://schemas.microsoft.com/office/drawing/2014/main" id="{28C8F7A9-82C3-4513-916F-E32BDD6E705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" y="1035"/>
              <a:ext cx="5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B1:P44"/>
  <sheetViews>
    <sheetView tabSelected="1" zoomScale="110" zoomScaleNormal="110" zoomScaleSheetLayoutView="85" workbookViewId="0">
      <selection activeCell="O10" sqref="O10:O36"/>
    </sheetView>
  </sheetViews>
  <sheetFormatPr defaultColWidth="9.125" defaultRowHeight="21" x14ac:dyDescent="0.6"/>
  <cols>
    <col min="1" max="1" width="1.75" style="46" customWidth="1"/>
    <col min="2" max="2" width="10.75" style="46" customWidth="1"/>
    <col min="3" max="3" width="30.75" style="46" customWidth="1"/>
    <col min="4" max="5" width="7.75" style="46" customWidth="1"/>
    <col min="6" max="12" width="8.75" style="46" customWidth="1"/>
    <col min="13" max="13" width="13" style="46" customWidth="1"/>
    <col min="14" max="14" width="9.375" style="228" hidden="1" customWidth="1"/>
    <col min="15" max="15" width="7.125" style="228" hidden="1" customWidth="1"/>
    <col min="16" max="16" width="6.25" style="228" customWidth="1"/>
    <col min="17" max="24" width="5.75" style="46" customWidth="1"/>
    <col min="25" max="16384" width="9.125" style="46"/>
  </cols>
  <sheetData>
    <row r="1" spans="2:15" ht="28.5" customHeight="1" x14ac:dyDescent="0.6">
      <c r="B1" s="222" t="s">
        <v>183</v>
      </c>
      <c r="F1" s="56"/>
      <c r="G1" s="56"/>
      <c r="H1" s="56"/>
    </row>
    <row r="2" spans="2:15" ht="34.5" customHeight="1" x14ac:dyDescent="0.85">
      <c r="B2" s="369" t="s">
        <v>184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224"/>
    </row>
    <row r="3" spans="2:15" ht="21.75" customHeight="1" x14ac:dyDescent="0.65">
      <c r="B3" s="32" t="s">
        <v>11</v>
      </c>
      <c r="C3" s="32"/>
      <c r="D3" s="32" t="s">
        <v>12</v>
      </c>
      <c r="E3" s="48"/>
      <c r="G3" s="367"/>
      <c r="H3" s="367"/>
      <c r="I3" s="367"/>
      <c r="J3" s="32"/>
      <c r="K3" s="32"/>
      <c r="L3" s="32"/>
    </row>
    <row r="4" spans="2:15" ht="22.8" x14ac:dyDescent="0.65">
      <c r="B4" s="32" t="s">
        <v>110</v>
      </c>
      <c r="C4" s="48"/>
      <c r="D4" s="368" t="s">
        <v>116</v>
      </c>
      <c r="E4" s="368"/>
      <c r="F4" s="368"/>
      <c r="G4" s="368"/>
      <c r="H4" s="370" t="s">
        <v>13</v>
      </c>
      <c r="I4" s="370"/>
      <c r="J4" s="48"/>
      <c r="K4" s="48"/>
      <c r="L4" s="48"/>
      <c r="M4" s="32"/>
    </row>
    <row r="5" spans="2:15" ht="22.8" x14ac:dyDescent="0.65"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32"/>
    </row>
    <row r="6" spans="2:15" ht="33" customHeight="1" x14ac:dyDescent="0.65">
      <c r="B6" s="47" t="s">
        <v>120</v>
      </c>
      <c r="C6" s="47"/>
      <c r="D6" s="48"/>
      <c r="E6" s="33"/>
      <c r="F6" s="33"/>
      <c r="G6" s="33"/>
      <c r="H6" s="33"/>
      <c r="I6" s="33"/>
      <c r="J6" s="33"/>
      <c r="K6" s="33"/>
      <c r="L6" s="33"/>
      <c r="M6" s="33"/>
    </row>
    <row r="7" spans="2:15" ht="24" thickBot="1" x14ac:dyDescent="0.65">
      <c r="B7" s="49" t="s">
        <v>49</v>
      </c>
      <c r="C7" s="49"/>
      <c r="F7" s="50"/>
      <c r="G7" s="50"/>
      <c r="H7" s="50"/>
      <c r="I7" s="50"/>
      <c r="J7" s="50"/>
      <c r="K7" s="50"/>
      <c r="L7" s="50"/>
      <c r="M7" s="50"/>
    </row>
    <row r="8" spans="2:15" ht="36" customHeight="1" x14ac:dyDescent="0.6">
      <c r="B8" s="357" t="s">
        <v>74</v>
      </c>
      <c r="C8" s="359" t="s">
        <v>84</v>
      </c>
      <c r="D8" s="361" t="s">
        <v>1</v>
      </c>
      <c r="E8" s="363" t="s">
        <v>2</v>
      </c>
      <c r="F8" s="354" t="s">
        <v>6</v>
      </c>
      <c r="G8" s="355"/>
      <c r="H8" s="356"/>
      <c r="I8" s="371" t="s">
        <v>37</v>
      </c>
      <c r="J8" s="372"/>
      <c r="K8" s="352" t="s">
        <v>50</v>
      </c>
      <c r="L8" s="353"/>
      <c r="M8" s="365" t="s">
        <v>160</v>
      </c>
    </row>
    <row r="9" spans="2:15" ht="51.6" thickBot="1" x14ac:dyDescent="0.65">
      <c r="B9" s="358"/>
      <c r="C9" s="360"/>
      <c r="D9" s="362"/>
      <c r="E9" s="364"/>
      <c r="F9" s="51" t="s">
        <v>7</v>
      </c>
      <c r="G9" s="52" t="s">
        <v>8</v>
      </c>
      <c r="H9" s="53" t="s">
        <v>0</v>
      </c>
      <c r="I9" s="54" t="s">
        <v>3</v>
      </c>
      <c r="J9" s="55" t="s">
        <v>4</v>
      </c>
      <c r="K9" s="54" t="s">
        <v>3</v>
      </c>
      <c r="L9" s="53" t="s">
        <v>4</v>
      </c>
      <c r="M9" s="366"/>
    </row>
    <row r="10" spans="2:15" ht="21" customHeight="1" x14ac:dyDescent="0.6">
      <c r="B10" s="39"/>
      <c r="C10" s="225" t="s">
        <v>118</v>
      </c>
      <c r="D10" s="14"/>
      <c r="E10" s="15">
        <v>48</v>
      </c>
      <c r="F10" s="16"/>
      <c r="G10" s="17"/>
      <c r="H10" s="15"/>
      <c r="I10" s="18">
        <v>3</v>
      </c>
      <c r="J10" s="19"/>
      <c r="K10" s="18">
        <v>15</v>
      </c>
      <c r="L10" s="15">
        <v>3</v>
      </c>
      <c r="M10" s="4">
        <v>1</v>
      </c>
      <c r="N10" s="228">
        <f>IF(M10&gt;15,(15),M10)</f>
        <v>1</v>
      </c>
      <c r="O10" s="228">
        <f>IF(E10&gt;50,((E10-50)*(N10)/15),0)</f>
        <v>0</v>
      </c>
    </row>
    <row r="11" spans="2:15" ht="21" customHeight="1" x14ac:dyDescent="0.6">
      <c r="B11" s="41"/>
      <c r="C11" s="254" t="s">
        <v>118</v>
      </c>
      <c r="D11" s="20"/>
      <c r="E11" s="21">
        <v>51</v>
      </c>
      <c r="F11" s="22">
        <v>3</v>
      </c>
      <c r="G11" s="23">
        <v>3</v>
      </c>
      <c r="H11" s="21"/>
      <c r="I11" s="24">
        <v>3</v>
      </c>
      <c r="J11" s="25">
        <v>2</v>
      </c>
      <c r="K11" s="24"/>
      <c r="L11" s="21"/>
      <c r="M11" s="6">
        <v>15</v>
      </c>
      <c r="N11" s="228">
        <f t="shared" ref="N11:N36" si="0">IF(M11&gt;15,(15),M11)</f>
        <v>15</v>
      </c>
      <c r="O11" s="228">
        <f t="shared" ref="O11:O36" si="1">IF(E11&gt;50,((E11-50)*(N11)/15),0)</f>
        <v>1</v>
      </c>
    </row>
    <row r="12" spans="2:15" ht="21" customHeight="1" x14ac:dyDescent="0.6">
      <c r="B12" s="41"/>
      <c r="C12" s="42"/>
      <c r="D12" s="20"/>
      <c r="E12" s="21"/>
      <c r="F12" s="22"/>
      <c r="G12" s="23"/>
      <c r="H12" s="21"/>
      <c r="I12" s="24"/>
      <c r="J12" s="25"/>
      <c r="K12" s="24"/>
      <c r="L12" s="21"/>
      <c r="M12" s="6"/>
      <c r="N12" s="228">
        <f t="shared" si="0"/>
        <v>0</v>
      </c>
      <c r="O12" s="228">
        <f t="shared" si="1"/>
        <v>0</v>
      </c>
    </row>
    <row r="13" spans="2:15" x14ac:dyDescent="0.6">
      <c r="B13" s="41"/>
      <c r="C13" s="42"/>
      <c r="D13" s="20"/>
      <c r="E13" s="21"/>
      <c r="F13" s="22"/>
      <c r="G13" s="23"/>
      <c r="H13" s="21"/>
      <c r="I13" s="24"/>
      <c r="J13" s="25"/>
      <c r="K13" s="24"/>
      <c r="L13" s="21"/>
      <c r="M13" s="6"/>
      <c r="N13" s="228">
        <f t="shared" si="0"/>
        <v>0</v>
      </c>
      <c r="O13" s="228">
        <f t="shared" si="1"/>
        <v>0</v>
      </c>
    </row>
    <row r="14" spans="2:15" x14ac:dyDescent="0.6">
      <c r="B14" s="41"/>
      <c r="C14" s="42"/>
      <c r="D14" s="20"/>
      <c r="E14" s="21"/>
      <c r="F14" s="22"/>
      <c r="G14" s="23"/>
      <c r="H14" s="21"/>
      <c r="I14" s="24"/>
      <c r="J14" s="25"/>
      <c r="K14" s="24"/>
      <c r="L14" s="21"/>
      <c r="M14" s="6"/>
      <c r="N14" s="228">
        <f t="shared" si="0"/>
        <v>0</v>
      </c>
      <c r="O14" s="228">
        <f t="shared" si="1"/>
        <v>0</v>
      </c>
    </row>
    <row r="15" spans="2:15" x14ac:dyDescent="0.6">
      <c r="B15" s="41"/>
      <c r="C15" s="42"/>
      <c r="D15" s="20"/>
      <c r="E15" s="21"/>
      <c r="F15" s="22"/>
      <c r="G15" s="23"/>
      <c r="H15" s="21"/>
      <c r="I15" s="24"/>
      <c r="J15" s="25"/>
      <c r="K15" s="24"/>
      <c r="L15" s="21"/>
      <c r="M15" s="6"/>
      <c r="N15" s="228">
        <f t="shared" si="0"/>
        <v>0</v>
      </c>
      <c r="O15" s="228">
        <f t="shared" si="1"/>
        <v>0</v>
      </c>
    </row>
    <row r="16" spans="2:15" x14ac:dyDescent="0.6">
      <c r="B16" s="41"/>
      <c r="C16" s="42"/>
      <c r="D16" s="20"/>
      <c r="E16" s="21"/>
      <c r="F16" s="22"/>
      <c r="G16" s="23"/>
      <c r="H16" s="21"/>
      <c r="I16" s="24"/>
      <c r="J16" s="25"/>
      <c r="K16" s="24"/>
      <c r="L16" s="21"/>
      <c r="M16" s="6"/>
      <c r="N16" s="228">
        <f t="shared" si="0"/>
        <v>0</v>
      </c>
      <c r="O16" s="228">
        <f t="shared" si="1"/>
        <v>0</v>
      </c>
    </row>
    <row r="17" spans="2:15" x14ac:dyDescent="0.6">
      <c r="B17" s="41"/>
      <c r="C17" s="42"/>
      <c r="D17" s="20"/>
      <c r="E17" s="21"/>
      <c r="F17" s="22"/>
      <c r="G17" s="23"/>
      <c r="H17" s="21"/>
      <c r="I17" s="24"/>
      <c r="J17" s="25"/>
      <c r="K17" s="24"/>
      <c r="L17" s="21"/>
      <c r="M17" s="6"/>
      <c r="N17" s="228">
        <f t="shared" si="0"/>
        <v>0</v>
      </c>
      <c r="O17" s="228">
        <f t="shared" si="1"/>
        <v>0</v>
      </c>
    </row>
    <row r="18" spans="2:15" x14ac:dyDescent="0.6">
      <c r="B18" s="41"/>
      <c r="C18" s="42"/>
      <c r="D18" s="20"/>
      <c r="E18" s="21"/>
      <c r="F18" s="22"/>
      <c r="G18" s="23"/>
      <c r="H18" s="21"/>
      <c r="I18" s="24"/>
      <c r="J18" s="25"/>
      <c r="K18" s="24"/>
      <c r="L18" s="21"/>
      <c r="M18" s="6"/>
      <c r="N18" s="228">
        <f t="shared" si="0"/>
        <v>0</v>
      </c>
      <c r="O18" s="228">
        <f t="shared" si="1"/>
        <v>0</v>
      </c>
    </row>
    <row r="19" spans="2:15" x14ac:dyDescent="0.6">
      <c r="B19" s="41"/>
      <c r="C19" s="42"/>
      <c r="D19" s="20"/>
      <c r="E19" s="21"/>
      <c r="F19" s="22"/>
      <c r="G19" s="23"/>
      <c r="H19" s="21"/>
      <c r="I19" s="24"/>
      <c r="J19" s="25"/>
      <c r="K19" s="24"/>
      <c r="L19" s="21"/>
      <c r="M19" s="6"/>
      <c r="N19" s="228">
        <f t="shared" si="0"/>
        <v>0</v>
      </c>
      <c r="O19" s="228">
        <f t="shared" si="1"/>
        <v>0</v>
      </c>
    </row>
    <row r="20" spans="2:15" x14ac:dyDescent="0.6">
      <c r="B20" s="41"/>
      <c r="C20" s="42"/>
      <c r="D20" s="20"/>
      <c r="E20" s="21"/>
      <c r="F20" s="22"/>
      <c r="G20" s="23"/>
      <c r="H20" s="21"/>
      <c r="I20" s="24"/>
      <c r="J20" s="25"/>
      <c r="K20" s="24"/>
      <c r="L20" s="21"/>
      <c r="M20" s="6"/>
      <c r="N20" s="228">
        <f t="shared" si="0"/>
        <v>0</v>
      </c>
      <c r="O20" s="228">
        <f t="shared" si="1"/>
        <v>0</v>
      </c>
    </row>
    <row r="21" spans="2:15" x14ac:dyDescent="0.6">
      <c r="B21" s="41"/>
      <c r="C21" s="42"/>
      <c r="D21" s="20"/>
      <c r="E21" s="21"/>
      <c r="F21" s="22"/>
      <c r="G21" s="23"/>
      <c r="H21" s="21"/>
      <c r="I21" s="24"/>
      <c r="J21" s="25"/>
      <c r="K21" s="24"/>
      <c r="L21" s="21"/>
      <c r="M21" s="6"/>
      <c r="N21" s="228">
        <f t="shared" si="0"/>
        <v>0</v>
      </c>
      <c r="O21" s="228">
        <f t="shared" si="1"/>
        <v>0</v>
      </c>
    </row>
    <row r="22" spans="2:15" x14ac:dyDescent="0.6">
      <c r="B22" s="41"/>
      <c r="C22" s="42"/>
      <c r="D22" s="20"/>
      <c r="E22" s="21"/>
      <c r="F22" s="22"/>
      <c r="G22" s="23"/>
      <c r="H22" s="21"/>
      <c r="I22" s="24"/>
      <c r="J22" s="25"/>
      <c r="K22" s="24"/>
      <c r="L22" s="21"/>
      <c r="M22" s="6"/>
      <c r="N22" s="228">
        <f t="shared" si="0"/>
        <v>0</v>
      </c>
      <c r="O22" s="228">
        <f t="shared" si="1"/>
        <v>0</v>
      </c>
    </row>
    <row r="23" spans="2:15" x14ac:dyDescent="0.6">
      <c r="B23" s="41"/>
      <c r="C23" s="42"/>
      <c r="D23" s="20"/>
      <c r="E23" s="21"/>
      <c r="F23" s="22"/>
      <c r="G23" s="23"/>
      <c r="H23" s="21"/>
      <c r="I23" s="24"/>
      <c r="J23" s="25"/>
      <c r="K23" s="24"/>
      <c r="L23" s="21"/>
      <c r="M23" s="6"/>
      <c r="N23" s="228">
        <f t="shared" si="0"/>
        <v>0</v>
      </c>
      <c r="O23" s="228">
        <f t="shared" si="1"/>
        <v>0</v>
      </c>
    </row>
    <row r="24" spans="2:15" x14ac:dyDescent="0.6">
      <c r="B24" s="41"/>
      <c r="C24" s="42"/>
      <c r="D24" s="20"/>
      <c r="E24" s="21"/>
      <c r="F24" s="22"/>
      <c r="G24" s="23"/>
      <c r="H24" s="21"/>
      <c r="I24" s="24"/>
      <c r="J24" s="25"/>
      <c r="K24" s="24"/>
      <c r="L24" s="21"/>
      <c r="M24" s="6"/>
      <c r="N24" s="228">
        <f t="shared" si="0"/>
        <v>0</v>
      </c>
      <c r="O24" s="228">
        <f t="shared" si="1"/>
        <v>0</v>
      </c>
    </row>
    <row r="25" spans="2:15" x14ac:dyDescent="0.6">
      <c r="B25" s="41"/>
      <c r="C25" s="42"/>
      <c r="D25" s="20"/>
      <c r="E25" s="21"/>
      <c r="F25" s="22"/>
      <c r="G25" s="23"/>
      <c r="H25" s="21"/>
      <c r="I25" s="24"/>
      <c r="J25" s="25"/>
      <c r="K25" s="24"/>
      <c r="L25" s="21"/>
      <c r="M25" s="6"/>
      <c r="N25" s="228">
        <f t="shared" si="0"/>
        <v>0</v>
      </c>
      <c r="O25" s="228">
        <f t="shared" si="1"/>
        <v>0</v>
      </c>
    </row>
    <row r="26" spans="2:15" x14ac:dyDescent="0.6">
      <c r="B26" s="41"/>
      <c r="C26" s="42"/>
      <c r="D26" s="20"/>
      <c r="E26" s="21"/>
      <c r="F26" s="22"/>
      <c r="G26" s="23"/>
      <c r="H26" s="21"/>
      <c r="I26" s="24"/>
      <c r="J26" s="25"/>
      <c r="K26" s="24"/>
      <c r="L26" s="21"/>
      <c r="M26" s="6"/>
      <c r="N26" s="228">
        <f t="shared" si="0"/>
        <v>0</v>
      </c>
      <c r="O26" s="228">
        <f t="shared" si="1"/>
        <v>0</v>
      </c>
    </row>
    <row r="27" spans="2:15" x14ac:dyDescent="0.6">
      <c r="B27" s="41"/>
      <c r="C27" s="42"/>
      <c r="D27" s="20"/>
      <c r="E27" s="21"/>
      <c r="F27" s="22"/>
      <c r="G27" s="23"/>
      <c r="H27" s="21"/>
      <c r="I27" s="24"/>
      <c r="J27" s="25"/>
      <c r="K27" s="24"/>
      <c r="L27" s="21"/>
      <c r="M27" s="6"/>
      <c r="N27" s="228">
        <f t="shared" si="0"/>
        <v>0</v>
      </c>
      <c r="O27" s="228">
        <f t="shared" si="1"/>
        <v>0</v>
      </c>
    </row>
    <row r="28" spans="2:15" x14ac:dyDescent="0.6">
      <c r="B28" s="41"/>
      <c r="C28" s="42"/>
      <c r="D28" s="20"/>
      <c r="E28" s="21"/>
      <c r="F28" s="22"/>
      <c r="G28" s="23"/>
      <c r="H28" s="21"/>
      <c r="I28" s="24"/>
      <c r="J28" s="25"/>
      <c r="K28" s="24"/>
      <c r="L28" s="21"/>
      <c r="M28" s="6"/>
      <c r="N28" s="228">
        <f t="shared" si="0"/>
        <v>0</v>
      </c>
      <c r="O28" s="228">
        <f t="shared" si="1"/>
        <v>0</v>
      </c>
    </row>
    <row r="29" spans="2:15" x14ac:dyDescent="0.6">
      <c r="B29" s="41"/>
      <c r="C29" s="42"/>
      <c r="D29" s="20"/>
      <c r="E29" s="21"/>
      <c r="F29" s="22"/>
      <c r="G29" s="23"/>
      <c r="H29" s="21"/>
      <c r="I29" s="24"/>
      <c r="J29" s="25"/>
      <c r="K29" s="24"/>
      <c r="L29" s="21"/>
      <c r="M29" s="6"/>
      <c r="N29" s="228">
        <f t="shared" si="0"/>
        <v>0</v>
      </c>
      <c r="O29" s="228">
        <f t="shared" si="1"/>
        <v>0</v>
      </c>
    </row>
    <row r="30" spans="2:15" x14ac:dyDescent="0.6">
      <c r="B30" s="41"/>
      <c r="C30" s="42"/>
      <c r="D30" s="20"/>
      <c r="E30" s="21"/>
      <c r="F30" s="22"/>
      <c r="G30" s="23"/>
      <c r="H30" s="21"/>
      <c r="I30" s="24"/>
      <c r="J30" s="25"/>
      <c r="K30" s="24"/>
      <c r="L30" s="21"/>
      <c r="M30" s="6"/>
      <c r="N30" s="228">
        <f t="shared" si="0"/>
        <v>0</v>
      </c>
      <c r="O30" s="228">
        <f t="shared" si="1"/>
        <v>0</v>
      </c>
    </row>
    <row r="31" spans="2:15" x14ac:dyDescent="0.6">
      <c r="B31" s="41"/>
      <c r="C31" s="42"/>
      <c r="D31" s="20"/>
      <c r="E31" s="21"/>
      <c r="F31" s="22"/>
      <c r="G31" s="23"/>
      <c r="H31" s="21"/>
      <c r="I31" s="24"/>
      <c r="J31" s="25"/>
      <c r="K31" s="24"/>
      <c r="L31" s="21"/>
      <c r="M31" s="6"/>
      <c r="N31" s="228">
        <f t="shared" si="0"/>
        <v>0</v>
      </c>
      <c r="O31" s="228">
        <f t="shared" si="1"/>
        <v>0</v>
      </c>
    </row>
    <row r="32" spans="2:15" x14ac:dyDescent="0.6">
      <c r="B32" s="41"/>
      <c r="C32" s="42"/>
      <c r="D32" s="20"/>
      <c r="E32" s="21"/>
      <c r="F32" s="22"/>
      <c r="G32" s="23"/>
      <c r="H32" s="21"/>
      <c r="I32" s="24"/>
      <c r="J32" s="25"/>
      <c r="K32" s="24"/>
      <c r="L32" s="21"/>
      <c r="M32" s="6"/>
      <c r="N32" s="228">
        <f t="shared" si="0"/>
        <v>0</v>
      </c>
      <c r="O32" s="228">
        <f t="shared" si="1"/>
        <v>0</v>
      </c>
    </row>
    <row r="33" spans="2:15" x14ac:dyDescent="0.6">
      <c r="B33" s="41"/>
      <c r="C33" s="42"/>
      <c r="D33" s="20"/>
      <c r="E33" s="21"/>
      <c r="F33" s="22"/>
      <c r="G33" s="23"/>
      <c r="H33" s="21"/>
      <c r="I33" s="24"/>
      <c r="J33" s="25"/>
      <c r="K33" s="24"/>
      <c r="L33" s="21"/>
      <c r="M33" s="6"/>
      <c r="N33" s="228">
        <f t="shared" si="0"/>
        <v>0</v>
      </c>
      <c r="O33" s="228">
        <f t="shared" si="1"/>
        <v>0</v>
      </c>
    </row>
    <row r="34" spans="2:15" x14ac:dyDescent="0.6">
      <c r="B34" s="41"/>
      <c r="C34" s="42"/>
      <c r="D34" s="20"/>
      <c r="E34" s="21"/>
      <c r="F34" s="22"/>
      <c r="G34" s="23"/>
      <c r="H34" s="21"/>
      <c r="I34" s="24"/>
      <c r="J34" s="25"/>
      <c r="K34" s="24"/>
      <c r="L34" s="21"/>
      <c r="M34" s="6"/>
      <c r="N34" s="228">
        <f t="shared" si="0"/>
        <v>0</v>
      </c>
      <c r="O34" s="228">
        <f t="shared" si="1"/>
        <v>0</v>
      </c>
    </row>
    <row r="35" spans="2:15" x14ac:dyDescent="0.6">
      <c r="B35" s="41"/>
      <c r="C35" s="42"/>
      <c r="D35" s="20"/>
      <c r="E35" s="21"/>
      <c r="F35" s="22"/>
      <c r="G35" s="23"/>
      <c r="H35" s="21"/>
      <c r="I35" s="24"/>
      <c r="J35" s="25"/>
      <c r="K35" s="24"/>
      <c r="L35" s="21"/>
      <c r="M35" s="6"/>
      <c r="N35" s="228">
        <f t="shared" si="0"/>
        <v>0</v>
      </c>
      <c r="O35" s="228">
        <f t="shared" si="1"/>
        <v>0</v>
      </c>
    </row>
    <row r="36" spans="2:15" ht="21.6" thickBot="1" x14ac:dyDescent="0.65">
      <c r="B36" s="43"/>
      <c r="C36" s="44"/>
      <c r="D36" s="26"/>
      <c r="E36" s="27"/>
      <c r="F36" s="28"/>
      <c r="G36" s="29"/>
      <c r="H36" s="27"/>
      <c r="I36" s="30"/>
      <c r="J36" s="31"/>
      <c r="K36" s="30"/>
      <c r="L36" s="27"/>
      <c r="M36" s="8"/>
      <c r="N36" s="228">
        <f t="shared" si="0"/>
        <v>0</v>
      </c>
      <c r="O36" s="228">
        <f t="shared" si="1"/>
        <v>0</v>
      </c>
    </row>
    <row r="37" spans="2:15" ht="24" thickBot="1" x14ac:dyDescent="0.65">
      <c r="B37" s="56"/>
      <c r="C37" s="56"/>
      <c r="D37" s="57"/>
      <c r="F37" s="57"/>
      <c r="H37" s="57"/>
      <c r="I37" s="61" t="s">
        <v>44</v>
      </c>
      <c r="J37" s="57"/>
      <c r="K37" s="63">
        <f>SUM(K10:K36)</f>
        <v>15</v>
      </c>
      <c r="L37" s="64">
        <f>SUM(L10:L36)</f>
        <v>3</v>
      </c>
    </row>
    <row r="38" spans="2:15" ht="25.2" thickBot="1" x14ac:dyDescent="0.75">
      <c r="I38" s="61" t="s">
        <v>31</v>
      </c>
      <c r="J38" s="36" t="s">
        <v>85</v>
      </c>
      <c r="K38" s="200">
        <f>K37*3</f>
        <v>45</v>
      </c>
      <c r="L38" s="201">
        <f>L37*1.5</f>
        <v>4.5</v>
      </c>
    </row>
    <row r="39" spans="2:15" ht="24" thickBot="1" x14ac:dyDescent="0.65">
      <c r="D39" s="59"/>
      <c r="I39" s="172" t="s">
        <v>33</v>
      </c>
      <c r="K39" s="350">
        <f>K38+L38+K40</f>
        <v>50.5</v>
      </c>
      <c r="L39" s="351"/>
    </row>
    <row r="40" spans="2:15" ht="23.4" x14ac:dyDescent="0.6">
      <c r="B40" s="60"/>
      <c r="C40" s="60"/>
      <c r="E40" s="226" t="s">
        <v>121</v>
      </c>
      <c r="I40" s="227"/>
      <c r="J40" s="228"/>
      <c r="K40" s="282">
        <f>SUM(O10:O36)</f>
        <v>1</v>
      </c>
      <c r="L40" s="283"/>
    </row>
    <row r="41" spans="2:15" x14ac:dyDescent="0.6">
      <c r="C41" s="95" t="s">
        <v>119</v>
      </c>
      <c r="G41" s="228"/>
      <c r="H41" s="229"/>
      <c r="I41" s="228"/>
      <c r="J41" s="228"/>
      <c r="K41" s="228"/>
      <c r="L41" s="228"/>
    </row>
    <row r="42" spans="2:15" x14ac:dyDescent="0.6">
      <c r="C42" s="95" t="s">
        <v>122</v>
      </c>
    </row>
    <row r="43" spans="2:15" x14ac:dyDescent="0.6">
      <c r="C43" s="95" t="s">
        <v>123</v>
      </c>
    </row>
    <row r="44" spans="2:15" x14ac:dyDescent="0.6">
      <c r="C44" s="46" t="s">
        <v>163</v>
      </c>
    </row>
  </sheetData>
  <sheetProtection algorithmName="SHA-512" hashValue="HHeIkRY5LTWD/6iJ7PbxMeMlr32CJ5vxfzmm3tkoK695AcdIxUCRchmQH9BgemIaTnAgIhlOI70IuQP7iYs3CQ==" saltValue="VUmVyBGb3S4qkX3t1bQM0w==" spinCount="100000" sheet="1" formatCells="0" formatColumns="0" formatRows="0" insertColumns="0" insertRows="0" insertHyperlinks="0" deleteColumns="0" deleteRows="0" sort="0" autoFilter="0" pivotTables="0"/>
  <dataConsolidate/>
  <mergeCells count="13">
    <mergeCell ref="M8:M9"/>
    <mergeCell ref="G3:I3"/>
    <mergeCell ref="D4:G4"/>
    <mergeCell ref="B2:L2"/>
    <mergeCell ref="H4:I4"/>
    <mergeCell ref="I8:J8"/>
    <mergeCell ref="K39:L39"/>
    <mergeCell ref="K8:L8"/>
    <mergeCell ref="F8:H8"/>
    <mergeCell ref="B8:B9"/>
    <mergeCell ref="C8:C9"/>
    <mergeCell ref="D8:D9"/>
    <mergeCell ref="E8:E9"/>
  </mergeCells>
  <phoneticPr fontId="0" type="noConversion"/>
  <pageMargins left="0.78740157480314965" right="0.19685039370078741" top="0.39370078740157483" bottom="0.39370078740157483" header="0.19685039370078741" footer="0.19685039370078741"/>
  <pageSetup paperSize="9" scale="8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8"/>
    <pageSetUpPr fitToPage="1"/>
  </sheetPr>
  <dimension ref="B1:H105"/>
  <sheetViews>
    <sheetView topLeftCell="A4" zoomScaleNormal="85" zoomScaleSheetLayoutView="100" workbookViewId="0">
      <selection activeCell="K7" sqref="K7"/>
    </sheetView>
  </sheetViews>
  <sheetFormatPr defaultColWidth="9.125" defaultRowHeight="21" x14ac:dyDescent="0.6"/>
  <cols>
    <col min="1" max="1" width="1.75" style="46" customWidth="1"/>
    <col min="2" max="2" width="5.625" style="46" customWidth="1"/>
    <col min="3" max="3" width="52.75" style="46" customWidth="1"/>
    <col min="4" max="4" width="23.875" style="46" customWidth="1"/>
    <col min="5" max="5" width="0.125" style="46" customWidth="1"/>
    <col min="6" max="7" width="9.75" style="46" customWidth="1"/>
    <col min="8" max="8" width="8.75" style="46" customWidth="1"/>
    <col min="9" max="16384" width="9.125" style="46"/>
  </cols>
  <sheetData>
    <row r="1" spans="2:8" ht="24.6" x14ac:dyDescent="0.7">
      <c r="B1" s="56" t="s">
        <v>82</v>
      </c>
      <c r="C1" s="36"/>
      <c r="D1" s="36"/>
    </row>
    <row r="2" spans="2:8" ht="21.6" thickBot="1" x14ac:dyDescent="0.65">
      <c r="B2" s="56"/>
    </row>
    <row r="3" spans="2:8" ht="36" customHeight="1" thickTop="1" thickBot="1" x14ac:dyDescent="0.65">
      <c r="B3" s="123"/>
      <c r="C3" s="123" t="s">
        <v>27</v>
      </c>
      <c r="D3" s="123"/>
      <c r="E3" s="124"/>
      <c r="F3" s="124"/>
      <c r="G3" s="124"/>
      <c r="H3" s="124"/>
    </row>
    <row r="4" spans="2:8" ht="28.5" customHeight="1" x14ac:dyDescent="0.6">
      <c r="B4" s="401" t="s">
        <v>23</v>
      </c>
      <c r="C4" s="403"/>
      <c r="D4" s="535" t="s">
        <v>46</v>
      </c>
      <c r="E4" s="401" t="s">
        <v>28</v>
      </c>
      <c r="F4" s="402"/>
      <c r="G4" s="403"/>
    </row>
    <row r="5" spans="2:8" ht="28.5" customHeight="1" thickBot="1" x14ac:dyDescent="0.65">
      <c r="B5" s="404"/>
      <c r="C5" s="406"/>
      <c r="D5" s="536"/>
      <c r="E5" s="404"/>
      <c r="F5" s="405"/>
      <c r="G5" s="406"/>
    </row>
    <row r="6" spans="2:8" ht="35.1" customHeight="1" x14ac:dyDescent="0.6">
      <c r="B6" s="125"/>
      <c r="C6" s="215" t="s">
        <v>53</v>
      </c>
      <c r="D6" s="205">
        <f>('ตาราง 1 งานสอน (ป.ตรี)'!K39+'ตาราง 2 งานสอน (บัณฑิตศึกษา)'!K34+'ตาราง 3 งานสอน (โครงการวิจัย)'!L40)/46</f>
        <v>2.0434782608695654</v>
      </c>
      <c r="E6" s="129"/>
      <c r="F6" s="537">
        <f>D6/D13</f>
        <v>7.1996170416467206E-2</v>
      </c>
      <c r="G6" s="538"/>
    </row>
    <row r="7" spans="2:8" ht="35.1" customHeight="1" x14ac:dyDescent="0.6">
      <c r="B7" s="126"/>
      <c r="C7" s="216" t="s">
        <v>56</v>
      </c>
      <c r="D7" s="206">
        <f>'ตาราง 4 งานวิจัย'!I43/46</f>
        <v>11.739130434782609</v>
      </c>
      <c r="E7" s="130"/>
      <c r="F7" s="530">
        <f>D7/D13</f>
        <v>0.41359502154140737</v>
      </c>
      <c r="G7" s="531"/>
    </row>
    <row r="8" spans="2:8" ht="35.1" customHeight="1" x14ac:dyDescent="0.6">
      <c r="B8" s="92"/>
      <c r="C8" s="217" t="s">
        <v>62</v>
      </c>
      <c r="D8" s="206">
        <f>'ตาราง 5 งานวิชาการ'!G46/46</f>
        <v>0.32608695652173914</v>
      </c>
      <c r="E8" s="130"/>
      <c r="F8" s="530">
        <f>D8/D13</f>
        <v>1.1488750598372425E-2</v>
      </c>
      <c r="G8" s="531"/>
    </row>
    <row r="9" spans="2:8" ht="35.1" customHeight="1" x14ac:dyDescent="0.6">
      <c r="B9" s="75"/>
      <c r="C9" s="218" t="s">
        <v>57</v>
      </c>
      <c r="D9" s="206">
        <f>('ตาราง 6 งานบริหาร'!K29)/46</f>
        <v>11.739130434782609</v>
      </c>
      <c r="E9" s="130"/>
      <c r="F9" s="541">
        <f>D9/D13</f>
        <v>0.41359502154140737</v>
      </c>
      <c r="G9" s="542"/>
    </row>
    <row r="10" spans="2:8" ht="35.1" customHeight="1" x14ac:dyDescent="0.6">
      <c r="B10" s="92"/>
      <c r="C10" s="217" t="s">
        <v>58</v>
      </c>
      <c r="D10" s="207">
        <f>('ตาราง 7 งานบริการวิชาการ'!E70)/46</f>
        <v>0.43478260869565216</v>
      </c>
      <c r="E10" s="131"/>
      <c r="F10" s="541">
        <f>D10/D13</f>
        <v>1.5318334131163234E-2</v>
      </c>
      <c r="G10" s="542"/>
    </row>
    <row r="11" spans="2:8" ht="35.1" customHeight="1" thickBot="1" x14ac:dyDescent="0.65">
      <c r="B11" s="127"/>
      <c r="C11" s="219" t="s">
        <v>59</v>
      </c>
      <c r="D11" s="208">
        <f>'ตาราง 8 งานทำนุบำรุงศิลป'!H40/46</f>
        <v>0.5</v>
      </c>
      <c r="E11" s="132"/>
      <c r="F11" s="539">
        <f>D11/D13</f>
        <v>1.7616084250837719E-2</v>
      </c>
      <c r="G11" s="540"/>
    </row>
    <row r="12" spans="2:8" ht="35.1" customHeight="1" thickBot="1" x14ac:dyDescent="0.65">
      <c r="B12" s="338"/>
      <c r="C12" s="339" t="s">
        <v>190</v>
      </c>
      <c r="D12" s="340">
        <f>'ตาราง 9 ภาระงานอื่น ๆ '!H58/46</f>
        <v>1.6005434782608696</v>
      </c>
      <c r="E12" s="132"/>
      <c r="F12" s="539">
        <f>D12/D13</f>
        <v>5.639061752034466E-2</v>
      </c>
      <c r="G12" s="540"/>
    </row>
    <row r="13" spans="2:8" ht="36.75" customHeight="1" thickBot="1" x14ac:dyDescent="0.65">
      <c r="C13" s="128" t="s">
        <v>41</v>
      </c>
      <c r="D13" s="337">
        <f>SUM(D6:D12)</f>
        <v>28.383152173913047</v>
      </c>
      <c r="E13" s="532">
        <f>SUM(F6:F12)</f>
        <v>1</v>
      </c>
      <c r="F13" s="533"/>
      <c r="G13" s="534"/>
    </row>
    <row r="15" spans="2:8" x14ac:dyDescent="0.6">
      <c r="B15" s="46" t="s">
        <v>162</v>
      </c>
    </row>
    <row r="19" spans="3:6" ht="24.6" x14ac:dyDescent="0.7">
      <c r="C19" s="36" t="s">
        <v>29</v>
      </c>
      <c r="D19" s="36"/>
    </row>
    <row r="20" spans="3:6" ht="24.6" x14ac:dyDescent="0.7">
      <c r="C20" s="36"/>
      <c r="D20" s="36"/>
    </row>
    <row r="21" spans="3:6" ht="19.5" customHeight="1" x14ac:dyDescent="0.6"/>
    <row r="22" spans="3:6" s="36" customFormat="1" ht="19.5" customHeight="1" x14ac:dyDescent="0.7">
      <c r="C22" s="35" t="s">
        <v>42</v>
      </c>
      <c r="D22" s="35"/>
      <c r="F22" s="37" t="s">
        <v>42</v>
      </c>
    </row>
    <row r="23" spans="3:6" s="36" customFormat="1" ht="24.6" x14ac:dyDescent="0.7">
      <c r="C23" s="37" t="s">
        <v>43</v>
      </c>
      <c r="D23" s="37"/>
      <c r="F23" s="37" t="s">
        <v>133</v>
      </c>
    </row>
    <row r="24" spans="3:6" s="36" customFormat="1" ht="23.25" customHeight="1" x14ac:dyDescent="0.7">
      <c r="C24" s="37" t="s">
        <v>159</v>
      </c>
      <c r="D24" s="37"/>
      <c r="F24" s="37" t="s">
        <v>132</v>
      </c>
    </row>
    <row r="25" spans="3:6" s="36" customFormat="1" ht="19.5" customHeight="1" x14ac:dyDescent="0.7">
      <c r="C25" s="37"/>
      <c r="D25" s="37"/>
      <c r="F25" s="37"/>
    </row>
    <row r="26" spans="3:6" s="36" customFormat="1" ht="24" customHeight="1" x14ac:dyDescent="0.7">
      <c r="C26" s="37" t="s">
        <v>30</v>
      </c>
      <c r="D26" s="37"/>
      <c r="E26" s="36" t="s">
        <v>30</v>
      </c>
    </row>
    <row r="100" spans="6:6" x14ac:dyDescent="0.6">
      <c r="F100" s="157"/>
    </row>
    <row r="101" spans="6:6" x14ac:dyDescent="0.6">
      <c r="F101" s="157"/>
    </row>
    <row r="102" spans="6:6" x14ac:dyDescent="0.6">
      <c r="F102" s="157"/>
    </row>
    <row r="103" spans="6:6" x14ac:dyDescent="0.6">
      <c r="F103" s="157"/>
    </row>
    <row r="104" spans="6:6" x14ac:dyDescent="0.6">
      <c r="F104" s="157"/>
    </row>
    <row r="105" spans="6:6" x14ac:dyDescent="0.6">
      <c r="F105" s="157"/>
    </row>
  </sheetData>
  <sheetProtection algorithmName="SHA-512" hashValue="+g/HFsM1KO9jdWB9Wmi6G+Efk+5DfggwG3owcXWGMWdbBfOpi9icOPBR6v18ApH+Qzf9JkQtb4yD+NUUbMvCcA==" saltValue="zsoUHaHaqsKev1qEcKatig==" spinCount="100000" sheet="1" formatCells="0" formatColumns="0" formatRows="0" insertColumns="0" insertRows="0" insertHyperlinks="0" deleteColumns="0" deleteRows="0" sort="0" autoFilter="0" pivotTables="0"/>
  <mergeCells count="11">
    <mergeCell ref="F8:G8"/>
    <mergeCell ref="E13:G13"/>
    <mergeCell ref="D4:D5"/>
    <mergeCell ref="B4:C5"/>
    <mergeCell ref="F6:G6"/>
    <mergeCell ref="F11:G11"/>
    <mergeCell ref="E4:G5"/>
    <mergeCell ref="F7:G7"/>
    <mergeCell ref="F9:G9"/>
    <mergeCell ref="F10:G10"/>
    <mergeCell ref="F12:G12"/>
  </mergeCells>
  <phoneticPr fontId="0" type="noConversion"/>
  <pageMargins left="0.78740157480314965" right="0.19685039370078741" top="0.39370078740157483" bottom="0.39370078740157483" header="0.19685039370078741" footer="0.19685039370078741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  <pageSetUpPr fitToPage="1"/>
  </sheetPr>
  <dimension ref="B1:M36"/>
  <sheetViews>
    <sheetView zoomScaleNormal="85" zoomScaleSheetLayoutView="85" workbookViewId="0">
      <selection activeCell="F5" sqref="F5"/>
    </sheetView>
  </sheetViews>
  <sheetFormatPr defaultColWidth="9.125" defaultRowHeight="21" x14ac:dyDescent="0.6"/>
  <cols>
    <col min="1" max="1" width="1.75" style="46" customWidth="1"/>
    <col min="2" max="2" width="10.75" style="46" customWidth="1"/>
    <col min="3" max="3" width="30.75" style="46" customWidth="1"/>
    <col min="4" max="5" width="7.75" style="46" customWidth="1"/>
    <col min="6" max="10" width="8.75" style="46" customWidth="1"/>
    <col min="11" max="11" width="8.875" style="46" customWidth="1"/>
    <col min="12" max="15" width="8.75" style="46" customWidth="1"/>
    <col min="16" max="16" width="4.75" style="46" customWidth="1"/>
    <col min="17" max="17" width="23.75" style="46" customWidth="1"/>
    <col min="18" max="25" width="5.75" style="46" customWidth="1"/>
    <col min="26" max="16384" width="9.125" style="46"/>
  </cols>
  <sheetData>
    <row r="1" spans="2:13" ht="24" x14ac:dyDescent="0.65">
      <c r="B1" s="47" t="s">
        <v>111</v>
      </c>
      <c r="C1" s="47"/>
      <c r="D1" s="48"/>
      <c r="E1" s="33"/>
      <c r="F1" s="33"/>
      <c r="G1" s="33"/>
      <c r="H1" s="33"/>
      <c r="I1" s="33"/>
      <c r="J1" s="33"/>
      <c r="K1" s="33"/>
      <c r="L1" s="33"/>
      <c r="M1" s="62"/>
    </row>
    <row r="2" spans="2:13" ht="24" thickBot="1" x14ac:dyDescent="0.65">
      <c r="B2" s="49" t="s">
        <v>49</v>
      </c>
      <c r="C2" s="49"/>
      <c r="F2" s="50"/>
      <c r="G2" s="50"/>
      <c r="H2" s="50"/>
      <c r="I2" s="50"/>
      <c r="J2" s="50"/>
      <c r="K2" s="50"/>
      <c r="L2" s="50"/>
      <c r="M2" s="50"/>
    </row>
    <row r="3" spans="2:13" ht="36" customHeight="1" x14ac:dyDescent="0.6">
      <c r="B3" s="357" t="s">
        <v>74</v>
      </c>
      <c r="C3" s="359" t="s">
        <v>84</v>
      </c>
      <c r="D3" s="361" t="s">
        <v>1</v>
      </c>
      <c r="E3" s="363" t="s">
        <v>2</v>
      </c>
      <c r="F3" s="354" t="s">
        <v>6</v>
      </c>
      <c r="G3" s="355"/>
      <c r="H3" s="356"/>
      <c r="I3" s="371" t="s">
        <v>37</v>
      </c>
      <c r="J3" s="372"/>
      <c r="K3" s="371" t="s">
        <v>50</v>
      </c>
      <c r="L3" s="372"/>
      <c r="M3" s="376"/>
    </row>
    <row r="4" spans="2:13" ht="51.6" thickBot="1" x14ac:dyDescent="0.65">
      <c r="B4" s="358"/>
      <c r="C4" s="360"/>
      <c r="D4" s="362"/>
      <c r="E4" s="364"/>
      <c r="F4" s="51" t="s">
        <v>7</v>
      </c>
      <c r="G4" s="52" t="s">
        <v>8</v>
      </c>
      <c r="H4" s="53" t="s">
        <v>0</v>
      </c>
      <c r="I4" s="54" t="s">
        <v>3</v>
      </c>
      <c r="J4" s="55" t="s">
        <v>4</v>
      </c>
      <c r="K4" s="54" t="s">
        <v>3</v>
      </c>
      <c r="L4" s="52" t="s">
        <v>4</v>
      </c>
      <c r="M4" s="53" t="s">
        <v>5</v>
      </c>
    </row>
    <row r="5" spans="2:13" x14ac:dyDescent="0.6">
      <c r="B5" s="39"/>
      <c r="C5" s="40"/>
      <c r="D5" s="14"/>
      <c r="E5" s="15">
        <v>5</v>
      </c>
      <c r="F5" s="16"/>
      <c r="G5" s="17"/>
      <c r="H5" s="15"/>
      <c r="I5" s="18"/>
      <c r="J5" s="19"/>
      <c r="K5" s="18"/>
      <c r="L5" s="17"/>
      <c r="M5" s="15">
        <v>0</v>
      </c>
    </row>
    <row r="6" spans="2:13" x14ac:dyDescent="0.6">
      <c r="B6" s="41"/>
      <c r="C6" s="42"/>
      <c r="D6" s="20"/>
      <c r="E6" s="21"/>
      <c r="F6" s="22"/>
      <c r="G6" s="23"/>
      <c r="H6" s="21"/>
      <c r="I6" s="24"/>
      <c r="J6" s="25"/>
      <c r="K6" s="24"/>
      <c r="L6" s="23"/>
      <c r="M6" s="21"/>
    </row>
    <row r="7" spans="2:13" x14ac:dyDescent="0.6">
      <c r="B7" s="41"/>
      <c r="C7" s="42"/>
      <c r="D7" s="20"/>
      <c r="E7" s="21"/>
      <c r="F7" s="22"/>
      <c r="G7" s="23"/>
      <c r="H7" s="21"/>
      <c r="I7" s="24"/>
      <c r="J7" s="25"/>
      <c r="K7" s="24"/>
      <c r="L7" s="23"/>
      <c r="M7" s="21"/>
    </row>
    <row r="8" spans="2:13" x14ac:dyDescent="0.6">
      <c r="B8" s="41"/>
      <c r="C8" s="42"/>
      <c r="D8" s="20"/>
      <c r="E8" s="21"/>
      <c r="F8" s="22"/>
      <c r="G8" s="23"/>
      <c r="H8" s="21"/>
      <c r="I8" s="24"/>
      <c r="J8" s="25"/>
      <c r="K8" s="24"/>
      <c r="L8" s="23"/>
      <c r="M8" s="21"/>
    </row>
    <row r="9" spans="2:13" x14ac:dyDescent="0.6">
      <c r="B9" s="41"/>
      <c r="C9" s="42"/>
      <c r="D9" s="20"/>
      <c r="E9" s="21"/>
      <c r="F9" s="22"/>
      <c r="G9" s="23"/>
      <c r="H9" s="21"/>
      <c r="I9" s="24"/>
      <c r="J9" s="25"/>
      <c r="K9" s="24"/>
      <c r="L9" s="23"/>
      <c r="M9" s="21"/>
    </row>
    <row r="10" spans="2:13" x14ac:dyDescent="0.6">
      <c r="B10" s="41"/>
      <c r="C10" s="42"/>
      <c r="D10" s="20"/>
      <c r="E10" s="21"/>
      <c r="F10" s="22"/>
      <c r="G10" s="23"/>
      <c r="H10" s="21"/>
      <c r="I10" s="24"/>
      <c r="J10" s="25"/>
      <c r="K10" s="24"/>
      <c r="L10" s="23"/>
      <c r="M10" s="21"/>
    </row>
    <row r="11" spans="2:13" x14ac:dyDescent="0.6">
      <c r="B11" s="41"/>
      <c r="C11" s="42"/>
      <c r="D11" s="20"/>
      <c r="E11" s="21"/>
      <c r="F11" s="22"/>
      <c r="G11" s="23"/>
      <c r="H11" s="21"/>
      <c r="I11" s="24"/>
      <c r="J11" s="25"/>
      <c r="K11" s="24"/>
      <c r="L11" s="23"/>
      <c r="M11" s="21"/>
    </row>
    <row r="12" spans="2:13" x14ac:dyDescent="0.6">
      <c r="B12" s="41"/>
      <c r="C12" s="42"/>
      <c r="D12" s="20"/>
      <c r="E12" s="21"/>
      <c r="F12" s="22"/>
      <c r="G12" s="23"/>
      <c r="H12" s="21"/>
      <c r="I12" s="24"/>
      <c r="J12" s="25"/>
      <c r="K12" s="24"/>
      <c r="L12" s="23"/>
      <c r="M12" s="21"/>
    </row>
    <row r="13" spans="2:13" x14ac:dyDescent="0.6">
      <c r="B13" s="41"/>
      <c r="C13" s="42"/>
      <c r="D13" s="20"/>
      <c r="E13" s="21"/>
      <c r="F13" s="22"/>
      <c r="G13" s="23"/>
      <c r="H13" s="21"/>
      <c r="I13" s="24"/>
      <c r="J13" s="25"/>
      <c r="K13" s="24"/>
      <c r="L13" s="23"/>
      <c r="M13" s="21"/>
    </row>
    <row r="14" spans="2:13" x14ac:dyDescent="0.6">
      <c r="B14" s="41"/>
      <c r="C14" s="42"/>
      <c r="D14" s="20"/>
      <c r="E14" s="21"/>
      <c r="F14" s="22"/>
      <c r="G14" s="23"/>
      <c r="H14" s="21"/>
      <c r="I14" s="24"/>
      <c r="J14" s="25"/>
      <c r="K14" s="24"/>
      <c r="L14" s="23"/>
      <c r="M14" s="21"/>
    </row>
    <row r="15" spans="2:13" x14ac:dyDescent="0.6">
      <c r="B15" s="41"/>
      <c r="C15" s="42"/>
      <c r="D15" s="20"/>
      <c r="E15" s="21"/>
      <c r="F15" s="22"/>
      <c r="G15" s="23"/>
      <c r="H15" s="21"/>
      <c r="I15" s="24"/>
      <c r="J15" s="25"/>
      <c r="K15" s="24"/>
      <c r="L15" s="23"/>
      <c r="M15" s="21"/>
    </row>
    <row r="16" spans="2:13" x14ac:dyDescent="0.6">
      <c r="B16" s="41"/>
      <c r="C16" s="42"/>
      <c r="D16" s="20"/>
      <c r="E16" s="21"/>
      <c r="F16" s="22"/>
      <c r="G16" s="23"/>
      <c r="H16" s="21"/>
      <c r="I16" s="24"/>
      <c r="J16" s="25"/>
      <c r="K16" s="24"/>
      <c r="L16" s="23"/>
      <c r="M16" s="21"/>
    </row>
    <row r="17" spans="2:13" x14ac:dyDescent="0.6">
      <c r="B17" s="41"/>
      <c r="C17" s="42"/>
      <c r="D17" s="20"/>
      <c r="E17" s="21"/>
      <c r="F17" s="22"/>
      <c r="G17" s="23"/>
      <c r="H17" s="21"/>
      <c r="I17" s="24"/>
      <c r="J17" s="25"/>
      <c r="K17" s="24"/>
      <c r="L17" s="23"/>
      <c r="M17" s="21"/>
    </row>
    <row r="18" spans="2:13" x14ac:dyDescent="0.6">
      <c r="B18" s="41"/>
      <c r="C18" s="42"/>
      <c r="D18" s="20"/>
      <c r="E18" s="21"/>
      <c r="F18" s="22"/>
      <c r="G18" s="23"/>
      <c r="H18" s="21"/>
      <c r="I18" s="24"/>
      <c r="J18" s="25"/>
      <c r="K18" s="24"/>
      <c r="L18" s="23"/>
      <c r="M18" s="21"/>
    </row>
    <row r="19" spans="2:13" x14ac:dyDescent="0.6">
      <c r="B19" s="41"/>
      <c r="C19" s="42"/>
      <c r="D19" s="20"/>
      <c r="E19" s="21"/>
      <c r="F19" s="22"/>
      <c r="G19" s="23"/>
      <c r="H19" s="21"/>
      <c r="I19" s="24"/>
      <c r="J19" s="25"/>
      <c r="K19" s="24"/>
      <c r="L19" s="23"/>
      <c r="M19" s="21"/>
    </row>
    <row r="20" spans="2:13" x14ac:dyDescent="0.6">
      <c r="B20" s="41"/>
      <c r="C20" s="42"/>
      <c r="D20" s="20"/>
      <c r="E20" s="21"/>
      <c r="F20" s="22"/>
      <c r="G20" s="23"/>
      <c r="H20" s="21"/>
      <c r="I20" s="24"/>
      <c r="J20" s="25"/>
      <c r="K20" s="24"/>
      <c r="L20" s="23"/>
      <c r="M20" s="21"/>
    </row>
    <row r="21" spans="2:13" x14ac:dyDescent="0.6">
      <c r="B21" s="41"/>
      <c r="C21" s="42"/>
      <c r="D21" s="20"/>
      <c r="E21" s="21"/>
      <c r="F21" s="22"/>
      <c r="G21" s="23"/>
      <c r="H21" s="21"/>
      <c r="I21" s="24"/>
      <c r="J21" s="25"/>
      <c r="K21" s="24"/>
      <c r="L21" s="23"/>
      <c r="M21" s="21"/>
    </row>
    <row r="22" spans="2:13" x14ac:dyDescent="0.6">
      <c r="B22" s="41"/>
      <c r="C22" s="42"/>
      <c r="D22" s="20"/>
      <c r="E22" s="21"/>
      <c r="F22" s="22"/>
      <c r="G22" s="23"/>
      <c r="H22" s="21"/>
      <c r="I22" s="24"/>
      <c r="J22" s="25"/>
      <c r="K22" s="24"/>
      <c r="L22" s="23"/>
      <c r="M22" s="21"/>
    </row>
    <row r="23" spans="2:13" x14ac:dyDescent="0.6">
      <c r="B23" s="41"/>
      <c r="C23" s="42"/>
      <c r="D23" s="20"/>
      <c r="E23" s="21"/>
      <c r="F23" s="22"/>
      <c r="G23" s="23"/>
      <c r="H23" s="21"/>
      <c r="I23" s="24"/>
      <c r="J23" s="25"/>
      <c r="K23" s="24"/>
      <c r="L23" s="23"/>
      <c r="M23" s="21"/>
    </row>
    <row r="24" spans="2:13" x14ac:dyDescent="0.6">
      <c r="B24" s="41"/>
      <c r="C24" s="42"/>
      <c r="D24" s="20"/>
      <c r="E24" s="21"/>
      <c r="F24" s="22"/>
      <c r="G24" s="23"/>
      <c r="H24" s="21"/>
      <c r="I24" s="24"/>
      <c r="J24" s="25"/>
      <c r="K24" s="24"/>
      <c r="L24" s="23"/>
      <c r="M24" s="21"/>
    </row>
    <row r="25" spans="2:13" x14ac:dyDescent="0.6">
      <c r="B25" s="41"/>
      <c r="C25" s="42"/>
      <c r="D25" s="20"/>
      <c r="E25" s="21"/>
      <c r="F25" s="22"/>
      <c r="G25" s="23"/>
      <c r="H25" s="21"/>
      <c r="I25" s="24"/>
      <c r="J25" s="25"/>
      <c r="K25" s="24"/>
      <c r="L25" s="23"/>
      <c r="M25" s="21"/>
    </row>
    <row r="26" spans="2:13" x14ac:dyDescent="0.6">
      <c r="B26" s="41"/>
      <c r="C26" s="42"/>
      <c r="D26" s="20"/>
      <c r="E26" s="21"/>
      <c r="F26" s="22"/>
      <c r="G26" s="23"/>
      <c r="H26" s="21"/>
      <c r="I26" s="24"/>
      <c r="J26" s="25"/>
      <c r="K26" s="24"/>
      <c r="L26" s="23"/>
      <c r="M26" s="21"/>
    </row>
    <row r="27" spans="2:13" x14ac:dyDescent="0.6">
      <c r="B27" s="41"/>
      <c r="C27" s="42"/>
      <c r="D27" s="20"/>
      <c r="E27" s="21"/>
      <c r="F27" s="22"/>
      <c r="G27" s="23"/>
      <c r="H27" s="21"/>
      <c r="I27" s="24"/>
      <c r="J27" s="25"/>
      <c r="K27" s="24"/>
      <c r="L27" s="23"/>
      <c r="M27" s="21"/>
    </row>
    <row r="28" spans="2:13" x14ac:dyDescent="0.6">
      <c r="B28" s="41"/>
      <c r="C28" s="42"/>
      <c r="D28" s="20"/>
      <c r="E28" s="21"/>
      <c r="F28" s="22"/>
      <c r="G28" s="23"/>
      <c r="H28" s="21"/>
      <c r="I28" s="24"/>
      <c r="J28" s="25"/>
      <c r="K28" s="24"/>
      <c r="L28" s="23"/>
      <c r="M28" s="21"/>
    </row>
    <row r="29" spans="2:13" x14ac:dyDescent="0.6">
      <c r="B29" s="41"/>
      <c r="C29" s="42"/>
      <c r="D29" s="20"/>
      <c r="E29" s="21"/>
      <c r="F29" s="22"/>
      <c r="G29" s="23"/>
      <c r="H29" s="21"/>
      <c r="I29" s="24"/>
      <c r="J29" s="25"/>
      <c r="K29" s="24"/>
      <c r="L29" s="23"/>
      <c r="M29" s="21"/>
    </row>
    <row r="30" spans="2:13" x14ac:dyDescent="0.6">
      <c r="B30" s="41"/>
      <c r="C30" s="42"/>
      <c r="D30" s="20"/>
      <c r="E30" s="21"/>
      <c r="F30" s="22"/>
      <c r="G30" s="23"/>
      <c r="H30" s="21"/>
      <c r="I30" s="24"/>
      <c r="J30" s="25"/>
      <c r="K30" s="24"/>
      <c r="L30" s="23"/>
      <c r="M30" s="21"/>
    </row>
    <row r="31" spans="2:13" ht="21.6" thickBot="1" x14ac:dyDescent="0.65">
      <c r="B31" s="43"/>
      <c r="C31" s="44"/>
      <c r="D31" s="26"/>
      <c r="E31" s="27"/>
      <c r="F31" s="28"/>
      <c r="G31" s="29"/>
      <c r="H31" s="27"/>
      <c r="I31" s="30"/>
      <c r="J31" s="31"/>
      <c r="K31" s="30"/>
      <c r="L31" s="29"/>
      <c r="M31" s="27"/>
    </row>
    <row r="32" spans="2:13" ht="24" thickBot="1" x14ac:dyDescent="0.65">
      <c r="B32" s="56"/>
      <c r="C32" s="56"/>
      <c r="D32" s="57"/>
      <c r="F32" s="57"/>
      <c r="H32" s="57"/>
      <c r="I32" s="61" t="s">
        <v>44</v>
      </c>
      <c r="J32" s="57"/>
      <c r="K32" s="65">
        <f>SUM(K5:K31)</f>
        <v>0</v>
      </c>
      <c r="L32" s="66">
        <f>SUM(L5:L31)</f>
        <v>0</v>
      </c>
      <c r="M32" s="67">
        <f>SUM(M5:M31)</f>
        <v>0</v>
      </c>
    </row>
    <row r="33" spans="3:13" ht="25.2" thickBot="1" x14ac:dyDescent="0.75">
      <c r="I33" s="61" t="s">
        <v>31</v>
      </c>
      <c r="J33" s="36" t="s">
        <v>85</v>
      </c>
      <c r="K33" s="200">
        <f>K32*4</f>
        <v>0</v>
      </c>
      <c r="L33" s="202">
        <f>L32*4</f>
        <v>0</v>
      </c>
      <c r="M33" s="201">
        <f>M32</f>
        <v>0</v>
      </c>
    </row>
    <row r="34" spans="3:13" ht="39" customHeight="1" thickBot="1" x14ac:dyDescent="0.65">
      <c r="D34" s="59"/>
      <c r="I34" s="172" t="s">
        <v>32</v>
      </c>
      <c r="K34" s="373">
        <f>K33+L33+M33</f>
        <v>0</v>
      </c>
      <c r="L34" s="374"/>
      <c r="M34" s="375"/>
    </row>
    <row r="35" spans="3:13" ht="22.2" x14ac:dyDescent="0.6">
      <c r="D35" s="59"/>
      <c r="I35" s="58"/>
    </row>
    <row r="36" spans="3:13" x14ac:dyDescent="0.6">
      <c r="C36" s="46" t="s">
        <v>164</v>
      </c>
    </row>
  </sheetData>
  <sheetProtection algorithmName="SHA-512" hashValue="wc9UWCUAB9q38OZgd9+Pcde5PMCJvR/8l135CWgqYGYnUG786JTXfoNS4+p1wZ6pD7z+2PBP2xrZzT7lpVW/0w==" saltValue="SqpY2P6YUO9lae81EiDO4g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C3:C4"/>
    <mergeCell ref="B3:B4"/>
    <mergeCell ref="K34:M34"/>
    <mergeCell ref="D3:D4"/>
    <mergeCell ref="E3:E4"/>
    <mergeCell ref="F3:H3"/>
    <mergeCell ref="I3:J3"/>
    <mergeCell ref="K3:M3"/>
  </mergeCells>
  <phoneticPr fontId="0" type="noConversion"/>
  <pageMargins left="0.78740157480314965" right="0.19685039370078741" top="0.39370078740157483" bottom="0.39370078740157483" header="0.19685039370078741" footer="0.19685039370078741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1"/>
    <pageSetUpPr fitToPage="1"/>
  </sheetPr>
  <dimension ref="A1:L42"/>
  <sheetViews>
    <sheetView topLeftCell="A10" zoomScale="95" zoomScaleNormal="85" zoomScaleSheetLayoutView="100" workbookViewId="0">
      <selection activeCell="H27" sqref="H27:I27"/>
    </sheetView>
  </sheetViews>
  <sheetFormatPr defaultColWidth="9.125" defaultRowHeight="21" x14ac:dyDescent="0.6"/>
  <cols>
    <col min="1" max="1" width="4.75" style="46" customWidth="1"/>
    <col min="2" max="2" width="15.125" style="46" customWidth="1"/>
    <col min="3" max="3" width="6.25" style="46" customWidth="1"/>
    <col min="4" max="4" width="15.75" style="46" customWidth="1"/>
    <col min="5" max="5" width="13.125" style="46" customWidth="1"/>
    <col min="6" max="7" width="12.25" style="46" customWidth="1"/>
    <col min="8" max="9" width="12.875" style="46" customWidth="1"/>
    <col min="10" max="11" width="9.75" style="46" customWidth="1"/>
    <col min="12" max="12" width="11.625" style="46" customWidth="1"/>
    <col min="13" max="16384" width="9.125" style="46"/>
  </cols>
  <sheetData>
    <row r="1" spans="1:12" ht="23.4" x14ac:dyDescent="0.6">
      <c r="A1" s="68" t="s">
        <v>112</v>
      </c>
      <c r="C1" s="69"/>
      <c r="L1" s="62" t="s">
        <v>77</v>
      </c>
    </row>
    <row r="2" spans="1:12" ht="24" thickBot="1" x14ac:dyDescent="0.65">
      <c r="A2" s="38"/>
      <c r="C2" s="34"/>
      <c r="D2" s="70"/>
      <c r="G2" s="56"/>
    </row>
    <row r="3" spans="1:12" ht="32.25" customHeight="1" x14ac:dyDescent="0.6">
      <c r="A3" s="401" t="s">
        <v>14</v>
      </c>
      <c r="B3" s="402"/>
      <c r="C3" s="402"/>
      <c r="D3" s="403"/>
      <c r="E3" s="407" t="s">
        <v>6</v>
      </c>
      <c r="F3" s="417" t="s">
        <v>99</v>
      </c>
      <c r="G3" s="419" t="s">
        <v>108</v>
      </c>
      <c r="H3" s="421" t="s">
        <v>100</v>
      </c>
      <c r="I3" s="422"/>
      <c r="J3" s="423" t="s">
        <v>15</v>
      </c>
      <c r="K3" s="424"/>
      <c r="L3" s="425"/>
    </row>
    <row r="4" spans="1:12" ht="62.25" customHeight="1" thickBot="1" x14ac:dyDescent="0.65">
      <c r="A4" s="404"/>
      <c r="B4" s="405"/>
      <c r="C4" s="405"/>
      <c r="D4" s="406"/>
      <c r="E4" s="408"/>
      <c r="F4" s="418"/>
      <c r="G4" s="420"/>
      <c r="H4" s="73" t="s">
        <v>101</v>
      </c>
      <c r="I4" s="73" t="s">
        <v>10</v>
      </c>
      <c r="J4" s="426"/>
      <c r="K4" s="427"/>
      <c r="L4" s="428"/>
    </row>
    <row r="5" spans="1:12" s="60" customFormat="1" x14ac:dyDescent="0.6">
      <c r="A5" s="96"/>
      <c r="B5" s="411" t="s">
        <v>63</v>
      </c>
      <c r="C5" s="411"/>
      <c r="D5" s="412"/>
      <c r="E5" s="97"/>
      <c r="F5" s="98" t="s">
        <v>64</v>
      </c>
      <c r="G5" s="220"/>
      <c r="H5" s="163"/>
      <c r="I5" s="163"/>
      <c r="J5" s="392" t="s">
        <v>165</v>
      </c>
      <c r="K5" s="393"/>
      <c r="L5" s="394"/>
    </row>
    <row r="6" spans="1:12" s="95" customFormat="1" x14ac:dyDescent="0.6">
      <c r="A6" s="159"/>
      <c r="B6" s="415" t="s">
        <v>65</v>
      </c>
      <c r="C6" s="415"/>
      <c r="D6" s="416"/>
      <c r="E6" s="160"/>
      <c r="F6" s="161"/>
      <c r="G6" s="221"/>
      <c r="H6" s="162"/>
      <c r="I6" s="162"/>
      <c r="J6" s="395">
        <f>F6*2*0.5*16</f>
        <v>0</v>
      </c>
      <c r="K6" s="396"/>
      <c r="L6" s="397"/>
    </row>
    <row r="7" spans="1:12" ht="21" customHeight="1" x14ac:dyDescent="0.65">
      <c r="A7" s="92"/>
      <c r="B7" s="413" t="s">
        <v>98</v>
      </c>
      <c r="C7" s="413"/>
      <c r="D7" s="414"/>
      <c r="E7" s="262"/>
      <c r="F7" s="263" t="s">
        <v>35</v>
      </c>
      <c r="G7" s="263" t="s">
        <v>36</v>
      </c>
      <c r="H7" s="264" t="s">
        <v>168</v>
      </c>
      <c r="I7" s="264" t="s">
        <v>167</v>
      </c>
      <c r="J7" s="398" t="s">
        <v>166</v>
      </c>
      <c r="K7" s="399"/>
      <c r="L7" s="400"/>
    </row>
    <row r="8" spans="1:12" ht="21" customHeight="1" x14ac:dyDescent="0.65">
      <c r="A8" s="75"/>
      <c r="B8" s="409" t="s">
        <v>109</v>
      </c>
      <c r="C8" s="409"/>
      <c r="D8" s="410"/>
      <c r="E8" s="76" t="s">
        <v>7</v>
      </c>
      <c r="F8" s="2">
        <v>1</v>
      </c>
      <c r="G8" s="2"/>
      <c r="H8" s="164">
        <f>F8*16</f>
        <v>16</v>
      </c>
      <c r="I8" s="164">
        <f>(G8*0.25)*16</f>
        <v>0</v>
      </c>
      <c r="J8" s="383">
        <f>H8+I8</f>
        <v>16</v>
      </c>
      <c r="K8" s="384"/>
      <c r="L8" s="385"/>
    </row>
    <row r="9" spans="1:12" ht="21" customHeight="1" x14ac:dyDescent="0.65">
      <c r="A9" s="75"/>
      <c r="B9" s="409" t="s">
        <v>158</v>
      </c>
      <c r="C9" s="409"/>
      <c r="D9" s="410"/>
      <c r="E9" s="76" t="s">
        <v>8</v>
      </c>
      <c r="F9" s="2"/>
      <c r="G9" s="2"/>
      <c r="H9" s="164">
        <f t="shared" ref="H9:H18" si="0">F9*16</f>
        <v>0</v>
      </c>
      <c r="I9" s="164">
        <f>(G9*0.25)*16</f>
        <v>0</v>
      </c>
      <c r="J9" s="383">
        <f t="shared" ref="J9" si="1">H9+I9</f>
        <v>0</v>
      </c>
      <c r="K9" s="384"/>
      <c r="L9" s="385"/>
    </row>
    <row r="10" spans="1:12" ht="21" customHeight="1" x14ac:dyDescent="0.65">
      <c r="A10" s="75"/>
      <c r="B10" s="431"/>
      <c r="C10" s="431"/>
      <c r="D10" s="432"/>
      <c r="E10" s="76"/>
      <c r="F10" s="2"/>
      <c r="G10" s="2"/>
      <c r="H10" s="164">
        <f t="shared" si="0"/>
        <v>0</v>
      </c>
      <c r="I10" s="164">
        <f t="shared" ref="I10:I18" si="2">(G10*0.25)*16</f>
        <v>0</v>
      </c>
      <c r="J10" s="383">
        <f t="shared" ref="J10:J18" si="3">H10+I10</f>
        <v>0</v>
      </c>
      <c r="K10" s="384"/>
      <c r="L10" s="385"/>
    </row>
    <row r="11" spans="1:12" ht="21" customHeight="1" x14ac:dyDescent="0.65">
      <c r="A11" s="75"/>
      <c r="B11" s="433"/>
      <c r="C11" s="433"/>
      <c r="D11" s="434"/>
      <c r="E11" s="76"/>
      <c r="F11" s="2"/>
      <c r="G11" s="2"/>
      <c r="H11" s="164">
        <f t="shared" si="0"/>
        <v>0</v>
      </c>
      <c r="I11" s="164">
        <f t="shared" si="2"/>
        <v>0</v>
      </c>
      <c r="J11" s="383">
        <f t="shared" si="3"/>
        <v>0</v>
      </c>
      <c r="K11" s="384"/>
      <c r="L11" s="385"/>
    </row>
    <row r="12" spans="1:12" ht="21" customHeight="1" x14ac:dyDescent="0.65">
      <c r="A12" s="75"/>
      <c r="B12" s="230"/>
      <c r="C12" s="230"/>
      <c r="D12" s="231"/>
      <c r="E12" s="76"/>
      <c r="F12" s="2"/>
      <c r="G12" s="2"/>
      <c r="H12" s="164">
        <f t="shared" si="0"/>
        <v>0</v>
      </c>
      <c r="I12" s="164">
        <f t="shared" si="2"/>
        <v>0</v>
      </c>
      <c r="J12" s="383">
        <f t="shared" si="3"/>
        <v>0</v>
      </c>
      <c r="K12" s="384"/>
      <c r="L12" s="385"/>
    </row>
    <row r="13" spans="1:12" ht="21" customHeight="1" x14ac:dyDescent="0.65">
      <c r="A13" s="75"/>
      <c r="B13" s="230"/>
      <c r="C13" s="230"/>
      <c r="D13" s="231"/>
      <c r="E13" s="76"/>
      <c r="F13" s="2"/>
      <c r="G13" s="2"/>
      <c r="H13" s="164">
        <f t="shared" si="0"/>
        <v>0</v>
      </c>
      <c r="I13" s="164">
        <f t="shared" si="2"/>
        <v>0</v>
      </c>
      <c r="J13" s="383">
        <f t="shared" si="3"/>
        <v>0</v>
      </c>
      <c r="K13" s="384"/>
      <c r="L13" s="385"/>
    </row>
    <row r="14" spans="1:12" ht="21" customHeight="1" x14ac:dyDescent="0.65">
      <c r="A14" s="75"/>
      <c r="B14" s="230"/>
      <c r="C14" s="230"/>
      <c r="D14" s="231"/>
      <c r="E14" s="76"/>
      <c r="F14" s="2"/>
      <c r="G14" s="2"/>
      <c r="H14" s="164">
        <f t="shared" si="0"/>
        <v>0</v>
      </c>
      <c r="I14" s="164">
        <f t="shared" si="2"/>
        <v>0</v>
      </c>
      <c r="J14" s="383">
        <f t="shared" si="3"/>
        <v>0</v>
      </c>
      <c r="K14" s="384"/>
      <c r="L14" s="385"/>
    </row>
    <row r="15" spans="1:12" ht="21" customHeight="1" x14ac:dyDescent="0.65">
      <c r="A15" s="75"/>
      <c r="B15" s="230"/>
      <c r="C15" s="230"/>
      <c r="D15" s="231"/>
      <c r="E15" s="76"/>
      <c r="F15" s="2"/>
      <c r="G15" s="2"/>
      <c r="H15" s="164">
        <f t="shared" si="0"/>
        <v>0</v>
      </c>
      <c r="I15" s="164">
        <f t="shared" si="2"/>
        <v>0</v>
      </c>
      <c r="J15" s="383">
        <f t="shared" si="3"/>
        <v>0</v>
      </c>
      <c r="K15" s="384"/>
      <c r="L15" s="385"/>
    </row>
    <row r="16" spans="1:12" ht="21" customHeight="1" x14ac:dyDescent="0.65">
      <c r="A16" s="75"/>
      <c r="B16" s="230"/>
      <c r="C16" s="230"/>
      <c r="D16" s="231"/>
      <c r="E16" s="76"/>
      <c r="F16" s="2"/>
      <c r="G16" s="2"/>
      <c r="H16" s="164">
        <f t="shared" si="0"/>
        <v>0</v>
      </c>
      <c r="I16" s="164">
        <f t="shared" si="2"/>
        <v>0</v>
      </c>
      <c r="J16" s="383">
        <f t="shared" si="3"/>
        <v>0</v>
      </c>
      <c r="K16" s="384"/>
      <c r="L16" s="385"/>
    </row>
    <row r="17" spans="1:12" ht="21" customHeight="1" x14ac:dyDescent="0.65">
      <c r="A17" s="75"/>
      <c r="B17" s="230"/>
      <c r="C17" s="230"/>
      <c r="D17" s="231"/>
      <c r="E17" s="76"/>
      <c r="F17" s="2"/>
      <c r="G17" s="2"/>
      <c r="H17" s="164">
        <f t="shared" si="0"/>
        <v>0</v>
      </c>
      <c r="I17" s="164">
        <f t="shared" si="2"/>
        <v>0</v>
      </c>
      <c r="J17" s="383">
        <f t="shared" si="3"/>
        <v>0</v>
      </c>
      <c r="K17" s="384"/>
      <c r="L17" s="385"/>
    </row>
    <row r="18" spans="1:12" ht="21" customHeight="1" x14ac:dyDescent="0.65">
      <c r="A18" s="75"/>
      <c r="B18" s="230"/>
      <c r="C18" s="230"/>
      <c r="D18" s="231"/>
      <c r="E18" s="76"/>
      <c r="F18" s="2"/>
      <c r="G18" s="2"/>
      <c r="H18" s="164">
        <f t="shared" si="0"/>
        <v>0</v>
      </c>
      <c r="I18" s="164">
        <f t="shared" si="2"/>
        <v>0</v>
      </c>
      <c r="J18" s="383">
        <f t="shared" si="3"/>
        <v>0</v>
      </c>
      <c r="K18" s="384"/>
      <c r="L18" s="385"/>
    </row>
    <row r="19" spans="1:12" ht="21" customHeight="1" x14ac:dyDescent="0.65">
      <c r="A19" s="92"/>
      <c r="B19" s="431"/>
      <c r="C19" s="431"/>
      <c r="D19" s="432"/>
      <c r="E19" s="101"/>
      <c r="F19" s="102"/>
      <c r="G19" s="102"/>
      <c r="H19" s="99"/>
      <c r="I19" s="99"/>
      <c r="J19" s="386"/>
      <c r="K19" s="387"/>
      <c r="L19" s="388"/>
    </row>
    <row r="20" spans="1:12" ht="21" customHeight="1" thickBot="1" x14ac:dyDescent="0.7">
      <c r="A20" s="75"/>
      <c r="B20" s="433"/>
      <c r="C20" s="433"/>
      <c r="D20" s="434"/>
      <c r="E20" s="103"/>
      <c r="F20" s="104"/>
      <c r="G20" s="104"/>
      <c r="H20" s="100"/>
      <c r="I20" s="100"/>
      <c r="J20" s="389"/>
      <c r="K20" s="390"/>
      <c r="L20" s="391"/>
    </row>
    <row r="21" spans="1:12" ht="32.25" customHeight="1" x14ac:dyDescent="0.6">
      <c r="A21" s="401" t="s">
        <v>14</v>
      </c>
      <c r="B21" s="402"/>
      <c r="C21" s="402"/>
      <c r="D21" s="403"/>
      <c r="E21" s="407" t="s">
        <v>6</v>
      </c>
      <c r="F21" s="419" t="s">
        <v>99</v>
      </c>
      <c r="G21" s="419" t="s">
        <v>126</v>
      </c>
      <c r="H21" s="237"/>
      <c r="I21" s="238"/>
      <c r="J21" s="238"/>
      <c r="K21" s="238"/>
      <c r="L21" s="435" t="s">
        <v>15</v>
      </c>
    </row>
    <row r="22" spans="1:12" ht="62.25" customHeight="1" thickBot="1" x14ac:dyDescent="0.65">
      <c r="A22" s="404"/>
      <c r="B22" s="405"/>
      <c r="C22" s="405"/>
      <c r="D22" s="406"/>
      <c r="E22" s="408"/>
      <c r="F22" s="420"/>
      <c r="G22" s="420"/>
      <c r="H22" s="437" t="s">
        <v>130</v>
      </c>
      <c r="I22" s="438"/>
      <c r="J22" s="72" t="s">
        <v>9</v>
      </c>
      <c r="K22" s="73" t="s">
        <v>10</v>
      </c>
      <c r="L22" s="436"/>
    </row>
    <row r="23" spans="1:12" ht="21" customHeight="1" x14ac:dyDescent="0.65">
      <c r="A23" s="247"/>
      <c r="B23" s="443" t="s">
        <v>124</v>
      </c>
      <c r="C23" s="443"/>
      <c r="D23" s="444"/>
      <c r="E23" s="248" t="s">
        <v>125</v>
      </c>
      <c r="F23" s="248" t="s">
        <v>64</v>
      </c>
      <c r="G23" s="249" t="s">
        <v>36</v>
      </c>
      <c r="H23" s="455" t="s">
        <v>131</v>
      </c>
      <c r="I23" s="456"/>
      <c r="J23" s="250" t="s">
        <v>129</v>
      </c>
      <c r="K23" s="250" t="s">
        <v>129</v>
      </c>
      <c r="L23" s="251"/>
    </row>
    <row r="24" spans="1:12" ht="21" customHeight="1" x14ac:dyDescent="0.65">
      <c r="A24" s="245"/>
      <c r="B24" s="413" t="s">
        <v>169</v>
      </c>
      <c r="C24" s="413"/>
      <c r="D24" s="414"/>
      <c r="E24" s="268"/>
      <c r="F24" s="269"/>
      <c r="G24" s="269"/>
      <c r="H24" s="457"/>
      <c r="I24" s="458"/>
      <c r="J24" s="270"/>
      <c r="K24" s="270"/>
      <c r="L24" s="271"/>
    </row>
    <row r="25" spans="1:12" ht="21" customHeight="1" x14ac:dyDescent="0.65">
      <c r="A25" s="77">
        <v>1</v>
      </c>
      <c r="B25" s="447"/>
      <c r="C25" s="447"/>
      <c r="D25" s="448"/>
      <c r="E25" s="78" t="s">
        <v>185</v>
      </c>
      <c r="F25" s="2">
        <v>1</v>
      </c>
      <c r="G25" s="2"/>
      <c r="H25" s="377">
        <v>1</v>
      </c>
      <c r="I25" s="378"/>
      <c r="J25" s="246">
        <f t="shared" ref="J25:J27" si="4">F25*H25*5</f>
        <v>5</v>
      </c>
      <c r="K25" s="246">
        <f t="shared" ref="K25:K29" si="5">G25*H25*1.5</f>
        <v>0</v>
      </c>
      <c r="L25" s="1">
        <f t="shared" ref="L25:L39" si="6">SUM(J25:K25)</f>
        <v>5</v>
      </c>
    </row>
    <row r="26" spans="1:12" ht="21" customHeight="1" x14ac:dyDescent="0.65">
      <c r="A26" s="232">
        <v>2</v>
      </c>
      <c r="B26" s="445"/>
      <c r="C26" s="445"/>
      <c r="D26" s="446"/>
      <c r="E26" s="233"/>
      <c r="F26" s="2"/>
      <c r="G26" s="2">
        <v>1</v>
      </c>
      <c r="H26" s="377">
        <v>15</v>
      </c>
      <c r="I26" s="378"/>
      <c r="J26" s="246">
        <f t="shared" si="4"/>
        <v>0</v>
      </c>
      <c r="K26" s="246">
        <f t="shared" si="5"/>
        <v>22.5</v>
      </c>
      <c r="L26" s="1">
        <f t="shared" si="6"/>
        <v>22.5</v>
      </c>
    </row>
    <row r="27" spans="1:12" ht="21" customHeight="1" x14ac:dyDescent="0.65">
      <c r="A27" s="79">
        <v>3</v>
      </c>
      <c r="B27" s="439"/>
      <c r="C27" s="439"/>
      <c r="D27" s="440"/>
      <c r="E27" s="76"/>
      <c r="F27" s="2"/>
      <c r="G27" s="2"/>
      <c r="H27" s="377"/>
      <c r="I27" s="378"/>
      <c r="J27" s="246">
        <f t="shared" si="4"/>
        <v>0</v>
      </c>
      <c r="K27" s="246">
        <f t="shared" si="5"/>
        <v>0</v>
      </c>
      <c r="L27" s="1">
        <f t="shared" si="6"/>
        <v>0</v>
      </c>
    </row>
    <row r="28" spans="1:12" ht="21" customHeight="1" x14ac:dyDescent="0.65">
      <c r="A28" s="77"/>
      <c r="B28" s="381" t="s">
        <v>170</v>
      </c>
      <c r="C28" s="381"/>
      <c r="D28" s="382"/>
      <c r="E28" s="101"/>
      <c r="F28" s="104"/>
      <c r="G28" s="104"/>
      <c r="H28" s="451"/>
      <c r="I28" s="452"/>
      <c r="J28" s="270"/>
      <c r="K28" s="270"/>
      <c r="L28" s="272"/>
    </row>
    <row r="29" spans="1:12" ht="21" customHeight="1" x14ac:dyDescent="0.65">
      <c r="A29" s="77">
        <v>1</v>
      </c>
      <c r="B29" s="379"/>
      <c r="C29" s="379"/>
      <c r="D29" s="380"/>
      <c r="E29" s="273"/>
      <c r="F29" s="2"/>
      <c r="G29" s="2"/>
      <c r="H29" s="377"/>
      <c r="I29" s="378"/>
      <c r="J29" s="246">
        <f t="shared" ref="J29" si="7">F29*H29*4</f>
        <v>0</v>
      </c>
      <c r="K29" s="246">
        <f t="shared" si="5"/>
        <v>0</v>
      </c>
      <c r="L29" s="1">
        <f t="shared" ref="L29:L35" si="8">SUM(J29:K29)</f>
        <v>0</v>
      </c>
    </row>
    <row r="30" spans="1:12" ht="21" customHeight="1" x14ac:dyDescent="0.65">
      <c r="A30" s="77">
        <v>2</v>
      </c>
      <c r="B30" s="379"/>
      <c r="C30" s="379"/>
      <c r="D30" s="380"/>
      <c r="E30" s="273"/>
      <c r="F30" s="2"/>
      <c r="G30" s="2"/>
      <c r="H30" s="377"/>
      <c r="I30" s="378"/>
      <c r="J30" s="246">
        <f t="shared" ref="J30:J31" si="9">F30*H30*4</f>
        <v>0</v>
      </c>
      <c r="K30" s="246">
        <f t="shared" ref="K30:K31" si="10">G30*H30*1.5</f>
        <v>0</v>
      </c>
      <c r="L30" s="1">
        <f t="shared" si="8"/>
        <v>0</v>
      </c>
    </row>
    <row r="31" spans="1:12" ht="21" customHeight="1" x14ac:dyDescent="0.65">
      <c r="A31" s="77">
        <v>3</v>
      </c>
      <c r="B31" s="379"/>
      <c r="C31" s="379"/>
      <c r="D31" s="380"/>
      <c r="E31" s="273"/>
      <c r="F31" s="2"/>
      <c r="G31" s="2"/>
      <c r="H31" s="377"/>
      <c r="I31" s="378"/>
      <c r="J31" s="246">
        <f t="shared" si="9"/>
        <v>0</v>
      </c>
      <c r="K31" s="246">
        <f t="shared" si="10"/>
        <v>0</v>
      </c>
      <c r="L31" s="1">
        <f t="shared" si="8"/>
        <v>0</v>
      </c>
    </row>
    <row r="32" spans="1:12" ht="21" customHeight="1" x14ac:dyDescent="0.65">
      <c r="A32" s="77"/>
      <c r="B32" s="381" t="s">
        <v>171</v>
      </c>
      <c r="C32" s="381"/>
      <c r="D32" s="382"/>
      <c r="E32" s="274"/>
      <c r="F32" s="104"/>
      <c r="G32" s="104"/>
      <c r="H32" s="451"/>
      <c r="I32" s="452"/>
      <c r="J32" s="270"/>
      <c r="K32" s="270"/>
      <c r="L32" s="272"/>
    </row>
    <row r="33" spans="1:12" ht="21" customHeight="1" x14ac:dyDescent="0.65">
      <c r="A33" s="77">
        <v>1</v>
      </c>
      <c r="B33" s="379"/>
      <c r="C33" s="379"/>
      <c r="D33" s="380"/>
      <c r="E33" s="273"/>
      <c r="F33" s="2"/>
      <c r="G33" s="2"/>
      <c r="H33" s="377"/>
      <c r="I33" s="378"/>
      <c r="J33" s="246">
        <f>F33*H33*3</f>
        <v>0</v>
      </c>
      <c r="K33" s="246">
        <f>G33*H33*1</f>
        <v>0</v>
      </c>
      <c r="L33" s="1">
        <f t="shared" si="8"/>
        <v>0</v>
      </c>
    </row>
    <row r="34" spans="1:12" ht="21" customHeight="1" x14ac:dyDescent="0.65">
      <c r="A34" s="77">
        <v>2</v>
      </c>
      <c r="B34" s="379"/>
      <c r="C34" s="379"/>
      <c r="D34" s="380"/>
      <c r="E34" s="273"/>
      <c r="F34" s="2"/>
      <c r="G34" s="2"/>
      <c r="H34" s="377"/>
      <c r="I34" s="378"/>
      <c r="J34" s="246">
        <f t="shared" ref="J34:J35" si="11">F34*H34*3</f>
        <v>0</v>
      </c>
      <c r="K34" s="246">
        <f t="shared" ref="K34:K35" si="12">G34*H34*1</f>
        <v>0</v>
      </c>
      <c r="L34" s="1">
        <f t="shared" si="8"/>
        <v>0</v>
      </c>
    </row>
    <row r="35" spans="1:12" ht="21" customHeight="1" x14ac:dyDescent="0.65">
      <c r="A35" s="77">
        <v>3</v>
      </c>
      <c r="B35" s="379"/>
      <c r="C35" s="379"/>
      <c r="D35" s="380"/>
      <c r="E35" s="273"/>
      <c r="F35" s="2"/>
      <c r="G35" s="2"/>
      <c r="H35" s="377"/>
      <c r="I35" s="378"/>
      <c r="J35" s="246">
        <f t="shared" si="11"/>
        <v>0</v>
      </c>
      <c r="K35" s="246">
        <f t="shared" si="12"/>
        <v>0</v>
      </c>
      <c r="L35" s="1">
        <f t="shared" si="8"/>
        <v>0</v>
      </c>
    </row>
    <row r="36" spans="1:12" ht="21" customHeight="1" x14ac:dyDescent="0.65">
      <c r="A36" s="234"/>
      <c r="B36" s="429" t="s">
        <v>172</v>
      </c>
      <c r="C36" s="429"/>
      <c r="D36" s="430"/>
      <c r="E36" s="275"/>
      <c r="F36" s="104"/>
      <c r="G36" s="104"/>
      <c r="H36" s="451"/>
      <c r="I36" s="452"/>
      <c r="J36" s="270"/>
      <c r="K36" s="270"/>
      <c r="L36" s="272"/>
    </row>
    <row r="37" spans="1:12" ht="21" customHeight="1" x14ac:dyDescent="0.65">
      <c r="A37" s="77">
        <v>1</v>
      </c>
      <c r="B37" s="449"/>
      <c r="C37" s="449"/>
      <c r="D37" s="450"/>
      <c r="E37" s="78"/>
      <c r="F37" s="2"/>
      <c r="G37" s="2"/>
      <c r="H37" s="377"/>
      <c r="I37" s="378"/>
      <c r="J37" s="246">
        <f>F37*H37*1</f>
        <v>0</v>
      </c>
      <c r="K37" s="246">
        <f>G37*H37*0.25</f>
        <v>0</v>
      </c>
      <c r="L37" s="1">
        <f t="shared" si="6"/>
        <v>0</v>
      </c>
    </row>
    <row r="38" spans="1:12" ht="21" customHeight="1" x14ac:dyDescent="0.65">
      <c r="A38" s="79">
        <v>2</v>
      </c>
      <c r="B38" s="439"/>
      <c r="C38" s="439"/>
      <c r="D38" s="440"/>
      <c r="E38" s="76"/>
      <c r="F38" s="2"/>
      <c r="G38" s="2"/>
      <c r="H38" s="377"/>
      <c r="I38" s="378"/>
      <c r="J38" s="246">
        <f t="shared" ref="J38:J39" si="13">F38*H38*1</f>
        <v>0</v>
      </c>
      <c r="K38" s="246">
        <f t="shared" ref="K38:K39" si="14">G38*H38*0.25</f>
        <v>0</v>
      </c>
      <c r="L38" s="1">
        <f t="shared" si="6"/>
        <v>0</v>
      </c>
    </row>
    <row r="39" spans="1:12" ht="21" customHeight="1" thickBot="1" x14ac:dyDescent="0.7">
      <c r="A39" s="80">
        <v>3</v>
      </c>
      <c r="B39" s="441"/>
      <c r="C39" s="441"/>
      <c r="D39" s="442"/>
      <c r="E39" s="81"/>
      <c r="F39" s="235"/>
      <c r="G39" s="235"/>
      <c r="H39" s="453"/>
      <c r="I39" s="454"/>
      <c r="J39" s="236">
        <f t="shared" si="13"/>
        <v>0</v>
      </c>
      <c r="K39" s="261">
        <f t="shared" si="14"/>
        <v>0</v>
      </c>
      <c r="L39" s="1">
        <f t="shared" si="6"/>
        <v>0</v>
      </c>
    </row>
    <row r="40" spans="1:12" ht="36" customHeight="1" thickBot="1" x14ac:dyDescent="0.75">
      <c r="C40" s="56"/>
      <c r="D40" s="56"/>
      <c r="E40" s="56"/>
      <c r="F40" s="56"/>
      <c r="G40" s="57"/>
      <c r="H40" s="57"/>
      <c r="I40" s="57"/>
      <c r="J40" s="170"/>
      <c r="K40" s="171" t="s">
        <v>106</v>
      </c>
      <c r="L40" s="174">
        <f>SUM(L24:L39)+SUM(J6,J8:L18)</f>
        <v>43.5</v>
      </c>
    </row>
    <row r="41" spans="1:12" ht="21" customHeight="1" x14ac:dyDescent="0.65">
      <c r="A41" s="83"/>
      <c r="B41" s="239" t="s">
        <v>128</v>
      </c>
      <c r="C41" s="33"/>
      <c r="D41" s="33"/>
      <c r="E41" s="33"/>
      <c r="F41" s="33"/>
      <c r="G41" s="33"/>
      <c r="H41" s="33"/>
      <c r="I41" s="33"/>
      <c r="J41" s="33"/>
      <c r="K41" s="33"/>
    </row>
    <row r="42" spans="1:12" ht="21.75" customHeight="1" x14ac:dyDescent="0.6">
      <c r="B42" s="226" t="s">
        <v>127</v>
      </c>
    </row>
  </sheetData>
  <sheetProtection algorithmName="SHA-512" hashValue="vdasrQT/F1bfveOQ1f2ixxsLjR5hWl0eQX41oQAlO61H5hoP/WES500CCP5CSU0BrcF32qTfsflvgqDrv7QFgw==" saltValue="uYp4HW3J1D0z5Ld4bYE4lA==" spinCount="100000" sheet="1" objects="1" scenarios="1" formatCells="0" formatColumns="0" formatRows="0" insertColumns="0" insertRows="0" insertHyperlinks="0" deleteColumns="0" deleteRows="0" sort="0" autoFilter="0" pivotTables="0"/>
  <dataConsolidate/>
  <mergeCells count="71">
    <mergeCell ref="H36:I36"/>
    <mergeCell ref="H37:I37"/>
    <mergeCell ref="H38:I38"/>
    <mergeCell ref="H39:I39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J11:L11"/>
    <mergeCell ref="J12:L12"/>
    <mergeCell ref="J13:L13"/>
    <mergeCell ref="J14:L14"/>
    <mergeCell ref="J15:L15"/>
    <mergeCell ref="B38:D38"/>
    <mergeCell ref="B39:D39"/>
    <mergeCell ref="B23:D23"/>
    <mergeCell ref="B26:D26"/>
    <mergeCell ref="B25:D25"/>
    <mergeCell ref="B27:D27"/>
    <mergeCell ref="B24:D24"/>
    <mergeCell ref="B37:D37"/>
    <mergeCell ref="F3:F4"/>
    <mergeCell ref="G3:G4"/>
    <mergeCell ref="H3:I3"/>
    <mergeCell ref="J3:L4"/>
    <mergeCell ref="B36:D36"/>
    <mergeCell ref="B10:D10"/>
    <mergeCell ref="B11:D11"/>
    <mergeCell ref="B19:D19"/>
    <mergeCell ref="L21:L22"/>
    <mergeCell ref="E21:E22"/>
    <mergeCell ref="F21:F22"/>
    <mergeCell ref="G21:G22"/>
    <mergeCell ref="A21:D22"/>
    <mergeCell ref="B20:D20"/>
    <mergeCell ref="H22:I22"/>
    <mergeCell ref="J10:L10"/>
    <mergeCell ref="A3:D4"/>
    <mergeCell ref="E3:E4"/>
    <mergeCell ref="B8:D8"/>
    <mergeCell ref="B9:D9"/>
    <mergeCell ref="B5:D5"/>
    <mergeCell ref="B7:D7"/>
    <mergeCell ref="B6:D6"/>
    <mergeCell ref="J5:L5"/>
    <mergeCell ref="J6:L6"/>
    <mergeCell ref="J7:L7"/>
    <mergeCell ref="J8:L8"/>
    <mergeCell ref="J9:L9"/>
    <mergeCell ref="J16:L16"/>
    <mergeCell ref="J17:L17"/>
    <mergeCell ref="J18:L18"/>
    <mergeCell ref="J19:L19"/>
    <mergeCell ref="J20:L20"/>
    <mergeCell ref="H35:I35"/>
    <mergeCell ref="B29:D29"/>
    <mergeCell ref="B28:D28"/>
    <mergeCell ref="B30:D30"/>
    <mergeCell ref="B31:D31"/>
    <mergeCell ref="B32:D32"/>
    <mergeCell ref="B33:D33"/>
    <mergeCell ref="B34:D34"/>
    <mergeCell ref="B35:D35"/>
  </mergeCells>
  <phoneticPr fontId="0" type="noConversion"/>
  <dataValidations xWindow="443" yWindow="397" count="5">
    <dataValidation operator="lessThanOrEqual" allowBlank="1" showInputMessage="1" showErrorMessage="1" errorTitle="การกรอกข้อมูล" error="คุณกรอกมากกว่า 4 โครงการ ผิดกฎ กติกา มารยาท กรุณากรอกใหม่" promptTitle="การกรอกข้อมูล" prompt="ให้กรอกข้อมูลโครงการได้ตามจริง" sqref="G8:G18" xr:uid="{00000000-0002-0000-0200-000000000000}"/>
    <dataValidation operator="lessThanOrEqual" allowBlank="1" showInputMessage="1" showErrorMessage="1" errorTitle="การกรอกข้อมูล" error="กรณีเป็นอาจารย์ที่ปรึกษาคนเดียวให้มีได้เพียง ๑ โครงการเท่านั้น" promptTitle="การกรอกข้อมูล" prompt="กรอกได้มตามจริง" sqref="F9:F18" xr:uid="{00000000-0002-0000-0200-000001000000}"/>
    <dataValidation operator="lessThanOrEqual" allowBlank="1" showInputMessage="1" showErrorMessage="1" errorTitle="การกรอกข้อมูล" promptTitle="การกรอกข้อมูล" prompt="กรอกได้มตามจริง" sqref="F8" xr:uid="{00000000-0002-0000-0200-000002000000}"/>
    <dataValidation allowBlank="1" showInputMessage="1" showErrorMessage="1" prompt="แก้ไขตัวคูณหน่วยกิตจาก ๓ เป็น ๔ หน่วยกิต" sqref="H8:I18" xr:uid="{00000000-0002-0000-0200-000003000000}"/>
    <dataValidation type="decimal" allowBlank="1" showInputMessage="1" showErrorMessage="1" errorTitle="1 ปีบันทึกได้ไม่เกิน 52 สัปดาห์" sqref="H24:I39" xr:uid="{00000000-0002-0000-0200-000004000000}">
      <formula1>0</formula1>
      <formula2>52</formula2>
    </dataValidation>
  </dataValidations>
  <pageMargins left="0.78740157480314965" right="0.19685039370078741" top="0.39370078740157483" bottom="0.39370078740157483" header="0.19685039370078741" footer="0.19685039370078741"/>
  <pageSetup paperSize="9" scale="7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  <pageSetUpPr fitToPage="1"/>
  </sheetPr>
  <dimension ref="A1:I47"/>
  <sheetViews>
    <sheetView topLeftCell="A34" zoomScaleNormal="85" zoomScaleSheetLayoutView="100" workbookViewId="0">
      <selection activeCell="I5" sqref="I5"/>
    </sheetView>
  </sheetViews>
  <sheetFormatPr defaultColWidth="9.125" defaultRowHeight="21" x14ac:dyDescent="0.6"/>
  <cols>
    <col min="1" max="1" width="1.75" style="46" customWidth="1"/>
    <col min="2" max="2" width="10.75" style="46" customWidth="1"/>
    <col min="3" max="3" width="6.25" style="46" customWidth="1"/>
    <col min="4" max="4" width="50.75" style="46" customWidth="1"/>
    <col min="5" max="5" width="17.75" style="46" customWidth="1"/>
    <col min="6" max="7" width="10.75" style="46" customWidth="1"/>
    <col min="8" max="9" width="12.75" style="46" customWidth="1"/>
    <col min="10" max="16384" width="9.125" style="46"/>
  </cols>
  <sheetData>
    <row r="1" spans="1:9" ht="24" thickBot="1" x14ac:dyDescent="0.65">
      <c r="B1" s="68" t="s">
        <v>68</v>
      </c>
      <c r="C1" s="69"/>
      <c r="D1" s="38"/>
      <c r="I1" s="62" t="s">
        <v>78</v>
      </c>
    </row>
    <row r="2" spans="1:9" ht="42" customHeight="1" thickBot="1" x14ac:dyDescent="0.65">
      <c r="A2" s="45"/>
      <c r="B2" s="461" t="s">
        <v>72</v>
      </c>
      <c r="C2" s="463" t="s">
        <v>51</v>
      </c>
      <c r="D2" s="461" t="s">
        <v>16</v>
      </c>
      <c r="E2" s="461" t="s">
        <v>17</v>
      </c>
      <c r="F2" s="465" t="s">
        <v>104</v>
      </c>
      <c r="G2" s="466"/>
      <c r="H2" s="463" t="s">
        <v>105</v>
      </c>
      <c r="I2" s="459" t="s">
        <v>54</v>
      </c>
    </row>
    <row r="3" spans="1:9" ht="42" customHeight="1" thickBot="1" x14ac:dyDescent="0.65">
      <c r="A3" s="45"/>
      <c r="B3" s="462"/>
      <c r="C3" s="464"/>
      <c r="D3" s="462"/>
      <c r="E3" s="462"/>
      <c r="F3" s="165" t="s">
        <v>103</v>
      </c>
      <c r="G3" s="165" t="s">
        <v>102</v>
      </c>
      <c r="H3" s="464"/>
      <c r="I3" s="460"/>
    </row>
    <row r="4" spans="1:9" ht="23.4" x14ac:dyDescent="0.6">
      <c r="A4" s="86"/>
      <c r="B4" s="136" t="s">
        <v>70</v>
      </c>
      <c r="C4" s="89">
        <v>1</v>
      </c>
      <c r="D4" s="252" t="s">
        <v>118</v>
      </c>
      <c r="E4" s="39"/>
      <c r="F4" s="166"/>
      <c r="G4" s="166"/>
      <c r="H4" s="4"/>
      <c r="I4" s="4">
        <v>540</v>
      </c>
    </row>
    <row r="5" spans="1:9" ht="23.4" x14ac:dyDescent="0.6">
      <c r="A5" s="86"/>
      <c r="B5" s="137" t="s">
        <v>87</v>
      </c>
      <c r="C5" s="87">
        <v>2</v>
      </c>
      <c r="D5" s="253" t="s">
        <v>118</v>
      </c>
      <c r="E5" s="41"/>
      <c r="F5" s="167"/>
      <c r="G5" s="167"/>
      <c r="H5" s="6"/>
      <c r="I5" s="6"/>
    </row>
    <row r="6" spans="1:9" ht="23.4" x14ac:dyDescent="0.6">
      <c r="A6" s="86"/>
      <c r="B6" s="137" t="s">
        <v>88</v>
      </c>
      <c r="C6" s="87">
        <v>3</v>
      </c>
      <c r="D6" s="209"/>
      <c r="E6" s="41"/>
      <c r="F6" s="167"/>
      <c r="G6" s="167"/>
      <c r="H6" s="6"/>
      <c r="I6" s="6"/>
    </row>
    <row r="7" spans="1:9" ht="23.4" x14ac:dyDescent="0.6">
      <c r="A7" s="86"/>
      <c r="B7" s="137" t="s">
        <v>90</v>
      </c>
      <c r="C7" s="87">
        <v>4</v>
      </c>
      <c r="D7" s="209"/>
      <c r="E7" s="41"/>
      <c r="F7" s="167"/>
      <c r="G7" s="167"/>
      <c r="H7" s="6"/>
      <c r="I7" s="6"/>
    </row>
    <row r="8" spans="1:9" ht="23.4" x14ac:dyDescent="0.6">
      <c r="A8" s="86"/>
      <c r="B8" s="137" t="s">
        <v>91</v>
      </c>
      <c r="C8" s="87">
        <v>5</v>
      </c>
      <c r="D8" s="209"/>
      <c r="E8" s="41"/>
      <c r="F8" s="167"/>
      <c r="G8" s="167"/>
      <c r="H8" s="6"/>
      <c r="I8" s="6"/>
    </row>
    <row r="9" spans="1:9" ht="23.4" x14ac:dyDescent="0.6">
      <c r="A9" s="86"/>
      <c r="B9" s="137" t="s">
        <v>89</v>
      </c>
      <c r="C9" s="87">
        <v>6</v>
      </c>
      <c r="D9" s="209"/>
      <c r="E9" s="41"/>
      <c r="F9" s="167"/>
      <c r="G9" s="167"/>
      <c r="H9" s="6"/>
      <c r="I9" s="6"/>
    </row>
    <row r="10" spans="1:9" ht="23.4" x14ac:dyDescent="0.6">
      <c r="A10" s="86"/>
      <c r="B10" s="137" t="s">
        <v>92</v>
      </c>
      <c r="C10" s="87">
        <v>7</v>
      </c>
      <c r="D10" s="209"/>
      <c r="E10" s="41"/>
      <c r="F10" s="167"/>
      <c r="G10" s="167"/>
      <c r="H10" s="6"/>
      <c r="I10" s="6"/>
    </row>
    <row r="11" spans="1:9" ht="23.4" x14ac:dyDescent="0.6">
      <c r="A11" s="86"/>
      <c r="B11" s="137"/>
      <c r="C11" s="87">
        <v>8</v>
      </c>
      <c r="D11" s="209"/>
      <c r="E11" s="41"/>
      <c r="F11" s="167"/>
      <c r="G11" s="167"/>
      <c r="H11" s="6"/>
      <c r="I11" s="6"/>
    </row>
    <row r="12" spans="1:9" ht="23.4" x14ac:dyDescent="0.6">
      <c r="A12" s="86"/>
      <c r="B12" s="137"/>
      <c r="C12" s="87">
        <v>9</v>
      </c>
      <c r="D12" s="209"/>
      <c r="E12" s="41"/>
      <c r="F12" s="167"/>
      <c r="G12" s="167"/>
      <c r="H12" s="6"/>
      <c r="I12" s="6"/>
    </row>
    <row r="13" spans="1:9" ht="23.4" x14ac:dyDescent="0.6">
      <c r="A13" s="86"/>
      <c r="B13" s="137"/>
      <c r="C13" s="87">
        <v>10</v>
      </c>
      <c r="D13" s="209"/>
      <c r="E13" s="41"/>
      <c r="F13" s="167"/>
      <c r="G13" s="167"/>
      <c r="H13" s="6"/>
      <c r="I13" s="6"/>
    </row>
    <row r="14" spans="1:9" ht="23.4" x14ac:dyDescent="0.6">
      <c r="A14" s="86"/>
      <c r="B14" s="137"/>
      <c r="C14" s="87">
        <v>11</v>
      </c>
      <c r="D14" s="209"/>
      <c r="E14" s="41"/>
      <c r="F14" s="167"/>
      <c r="G14" s="167"/>
      <c r="H14" s="6"/>
      <c r="I14" s="6"/>
    </row>
    <row r="15" spans="1:9" ht="23.4" x14ac:dyDescent="0.6">
      <c r="A15" s="86"/>
      <c r="B15" s="141"/>
      <c r="C15" s="142">
        <v>12</v>
      </c>
      <c r="D15" s="211"/>
      <c r="E15" s="143"/>
      <c r="F15" s="168"/>
      <c r="G15" s="168"/>
      <c r="H15" s="144"/>
      <c r="I15" s="144"/>
    </row>
    <row r="16" spans="1:9" ht="23.4" x14ac:dyDescent="0.6">
      <c r="A16" s="86"/>
      <c r="B16" s="137" t="s">
        <v>71</v>
      </c>
      <c r="C16" s="135">
        <v>1</v>
      </c>
      <c r="D16" s="212"/>
      <c r="E16" s="139"/>
      <c r="F16" s="169"/>
      <c r="G16" s="169"/>
      <c r="H16" s="140"/>
      <c r="I16" s="140"/>
    </row>
    <row r="17" spans="1:9" ht="23.4" x14ac:dyDescent="0.6">
      <c r="A17" s="86"/>
      <c r="B17" s="137" t="s">
        <v>93</v>
      </c>
      <c r="C17" s="87">
        <v>2</v>
      </c>
      <c r="D17" s="209"/>
      <c r="E17" s="41"/>
      <c r="F17" s="167"/>
      <c r="G17" s="167"/>
      <c r="H17" s="6"/>
      <c r="I17" s="240"/>
    </row>
    <row r="18" spans="1:9" ht="23.4" x14ac:dyDescent="0.6">
      <c r="A18" s="86"/>
      <c r="B18" s="137" t="s">
        <v>94</v>
      </c>
      <c r="C18" s="87">
        <v>3</v>
      </c>
      <c r="D18" s="209"/>
      <c r="E18" s="41"/>
      <c r="F18" s="167"/>
      <c r="G18" s="167"/>
      <c r="H18" s="6"/>
      <c r="I18" s="240"/>
    </row>
    <row r="19" spans="1:9" ht="23.4" x14ac:dyDescent="0.6">
      <c r="A19" s="86"/>
      <c r="B19" s="137"/>
      <c r="C19" s="87">
        <v>4</v>
      </c>
      <c r="D19" s="209"/>
      <c r="E19" s="41"/>
      <c r="F19" s="167"/>
      <c r="G19" s="167"/>
      <c r="H19" s="6"/>
      <c r="I19" s="6"/>
    </row>
    <row r="20" spans="1:9" ht="23.4" x14ac:dyDescent="0.6">
      <c r="A20" s="86"/>
      <c r="B20" s="137"/>
      <c r="C20" s="87">
        <v>5</v>
      </c>
      <c r="D20" s="209"/>
      <c r="E20" s="41"/>
      <c r="F20" s="167"/>
      <c r="G20" s="167"/>
      <c r="H20" s="6"/>
      <c r="I20" s="240"/>
    </row>
    <row r="21" spans="1:9" ht="23.4" x14ac:dyDescent="0.6">
      <c r="A21" s="86"/>
      <c r="B21" s="137"/>
      <c r="C21" s="87">
        <v>6</v>
      </c>
      <c r="D21" s="209"/>
      <c r="E21" s="41"/>
      <c r="F21" s="167"/>
      <c r="G21" s="167"/>
      <c r="H21" s="6"/>
      <c r="I21" s="6"/>
    </row>
    <row r="22" spans="1:9" ht="23.4" x14ac:dyDescent="0.6">
      <c r="A22" s="86"/>
      <c r="B22" s="137"/>
      <c r="C22" s="87">
        <v>7</v>
      </c>
      <c r="D22" s="209"/>
      <c r="E22" s="41"/>
      <c r="F22" s="167"/>
      <c r="G22" s="167"/>
      <c r="H22" s="6"/>
      <c r="I22" s="6"/>
    </row>
    <row r="23" spans="1:9" ht="23.4" x14ac:dyDescent="0.6">
      <c r="A23" s="86"/>
      <c r="B23" s="137"/>
      <c r="C23" s="87">
        <v>8</v>
      </c>
      <c r="D23" s="209"/>
      <c r="E23" s="41"/>
      <c r="F23" s="167"/>
      <c r="G23" s="167"/>
      <c r="H23" s="6"/>
      <c r="I23" s="6"/>
    </row>
    <row r="24" spans="1:9" ht="23.4" x14ac:dyDescent="0.6">
      <c r="A24" s="86"/>
      <c r="B24" s="137"/>
      <c r="C24" s="87">
        <v>9</v>
      </c>
      <c r="D24" s="209"/>
      <c r="E24" s="41"/>
      <c r="F24" s="167"/>
      <c r="G24" s="167"/>
      <c r="H24" s="6"/>
      <c r="I24" s="6"/>
    </row>
    <row r="25" spans="1:9" ht="23.4" x14ac:dyDescent="0.6">
      <c r="A25" s="86"/>
      <c r="B25" s="137"/>
      <c r="C25" s="87">
        <v>10</v>
      </c>
      <c r="D25" s="209"/>
      <c r="E25" s="41"/>
      <c r="F25" s="167"/>
      <c r="G25" s="167"/>
      <c r="H25" s="6"/>
      <c r="I25" s="240"/>
    </row>
    <row r="26" spans="1:9" ht="23.4" x14ac:dyDescent="0.6">
      <c r="A26" s="86"/>
      <c r="B26" s="137"/>
      <c r="C26" s="241">
        <v>11</v>
      </c>
      <c r="D26" s="242"/>
      <c r="E26" s="93"/>
      <c r="F26" s="243"/>
      <c r="G26" s="243"/>
      <c r="H26" s="145"/>
      <c r="I26" s="145"/>
    </row>
    <row r="27" spans="1:9" ht="23.4" x14ac:dyDescent="0.6">
      <c r="A27" s="86"/>
      <c r="B27" s="141"/>
      <c r="C27" s="467" t="s">
        <v>161</v>
      </c>
      <c r="D27" s="468"/>
      <c r="E27" s="468"/>
      <c r="F27" s="468"/>
      <c r="G27" s="468"/>
      <c r="H27" s="469"/>
      <c r="I27" s="244">
        <f>IF(SUM(I4:I26)&gt;1040,1040,SUM(I4:I26))</f>
        <v>540</v>
      </c>
    </row>
    <row r="28" spans="1:9" ht="23.4" x14ac:dyDescent="0.6">
      <c r="A28" s="86"/>
      <c r="B28" s="137" t="s">
        <v>86</v>
      </c>
      <c r="C28" s="135">
        <v>1</v>
      </c>
      <c r="D28" s="476"/>
      <c r="E28" s="477"/>
      <c r="F28" s="477"/>
      <c r="G28" s="477"/>
      <c r="H28" s="478"/>
      <c r="I28" s="140"/>
    </row>
    <row r="29" spans="1:9" ht="23.4" x14ac:dyDescent="0.6">
      <c r="A29" s="86"/>
      <c r="B29" s="137"/>
      <c r="C29" s="87">
        <v>2</v>
      </c>
      <c r="D29" s="470"/>
      <c r="E29" s="471"/>
      <c r="F29" s="471"/>
      <c r="G29" s="471"/>
      <c r="H29" s="472"/>
      <c r="I29" s="6"/>
    </row>
    <row r="30" spans="1:9" ht="23.4" x14ac:dyDescent="0.6">
      <c r="A30" s="86"/>
      <c r="B30" s="137"/>
      <c r="C30" s="87">
        <v>3</v>
      </c>
      <c r="D30" s="470"/>
      <c r="E30" s="471"/>
      <c r="F30" s="471"/>
      <c r="G30" s="471"/>
      <c r="H30" s="472"/>
      <c r="I30" s="6"/>
    </row>
    <row r="31" spans="1:9" ht="23.4" x14ac:dyDescent="0.6">
      <c r="A31" s="86"/>
      <c r="B31" s="137"/>
      <c r="C31" s="87">
        <v>4</v>
      </c>
      <c r="D31" s="470"/>
      <c r="E31" s="471"/>
      <c r="F31" s="471"/>
      <c r="G31" s="471"/>
      <c r="H31" s="472"/>
      <c r="I31" s="6"/>
    </row>
    <row r="32" spans="1:9" ht="23.4" x14ac:dyDescent="0.6">
      <c r="A32" s="86"/>
      <c r="B32" s="137"/>
      <c r="C32" s="87">
        <v>5</v>
      </c>
      <c r="D32" s="470"/>
      <c r="E32" s="471"/>
      <c r="F32" s="471"/>
      <c r="G32" s="471"/>
      <c r="H32" s="472"/>
      <c r="I32" s="6"/>
    </row>
    <row r="33" spans="1:9" ht="23.4" x14ac:dyDescent="0.6">
      <c r="A33" s="86"/>
      <c r="B33" s="137"/>
      <c r="C33" s="87">
        <v>6</v>
      </c>
      <c r="D33" s="470"/>
      <c r="E33" s="471"/>
      <c r="F33" s="471"/>
      <c r="G33" s="471"/>
      <c r="H33" s="472"/>
      <c r="I33" s="6"/>
    </row>
    <row r="34" spans="1:9" ht="23.4" x14ac:dyDescent="0.6">
      <c r="A34" s="86"/>
      <c r="B34" s="137"/>
      <c r="C34" s="87">
        <v>7</v>
      </c>
      <c r="D34" s="470"/>
      <c r="E34" s="471"/>
      <c r="F34" s="471"/>
      <c r="G34" s="471"/>
      <c r="H34" s="472"/>
      <c r="I34" s="6"/>
    </row>
    <row r="35" spans="1:9" ht="23.4" x14ac:dyDescent="0.6">
      <c r="A35" s="86"/>
      <c r="B35" s="137"/>
      <c r="C35" s="87">
        <v>8</v>
      </c>
      <c r="D35" s="470"/>
      <c r="E35" s="471"/>
      <c r="F35" s="471"/>
      <c r="G35" s="471"/>
      <c r="H35" s="472"/>
      <c r="I35" s="6"/>
    </row>
    <row r="36" spans="1:9" ht="23.4" x14ac:dyDescent="0.6">
      <c r="A36" s="86"/>
      <c r="B36" s="137"/>
      <c r="C36" s="87">
        <v>9</v>
      </c>
      <c r="D36" s="470"/>
      <c r="E36" s="471"/>
      <c r="F36" s="471"/>
      <c r="G36" s="471"/>
      <c r="H36" s="472"/>
      <c r="I36" s="6"/>
    </row>
    <row r="37" spans="1:9" ht="23.4" x14ac:dyDescent="0.6">
      <c r="A37" s="86"/>
      <c r="B37" s="137"/>
      <c r="C37" s="87">
        <v>10</v>
      </c>
      <c r="D37" s="470"/>
      <c r="E37" s="471"/>
      <c r="F37" s="471"/>
      <c r="G37" s="471"/>
      <c r="H37" s="472"/>
      <c r="I37" s="6"/>
    </row>
    <row r="38" spans="1:9" ht="23.4" x14ac:dyDescent="0.6">
      <c r="A38" s="86"/>
      <c r="B38" s="137"/>
      <c r="C38" s="87">
        <v>11</v>
      </c>
      <c r="D38" s="470"/>
      <c r="E38" s="471"/>
      <c r="F38" s="471"/>
      <c r="G38" s="471"/>
      <c r="H38" s="472"/>
      <c r="I38" s="6"/>
    </row>
    <row r="39" spans="1:9" ht="23.4" x14ac:dyDescent="0.6">
      <c r="A39" s="86"/>
      <c r="B39" s="137"/>
      <c r="C39" s="87">
        <v>12</v>
      </c>
      <c r="D39" s="470"/>
      <c r="E39" s="471"/>
      <c r="F39" s="471"/>
      <c r="G39" s="471"/>
      <c r="H39" s="472"/>
      <c r="I39" s="6"/>
    </row>
    <row r="40" spans="1:9" ht="23.4" x14ac:dyDescent="0.6">
      <c r="A40" s="86"/>
      <c r="B40" s="137"/>
      <c r="C40" s="87">
        <v>13</v>
      </c>
      <c r="D40" s="470"/>
      <c r="E40" s="471"/>
      <c r="F40" s="471"/>
      <c r="G40" s="471"/>
      <c r="H40" s="472"/>
      <c r="I40" s="6"/>
    </row>
    <row r="41" spans="1:9" ht="23.4" x14ac:dyDescent="0.6">
      <c r="A41" s="86"/>
      <c r="B41" s="137"/>
      <c r="C41" s="87">
        <v>14</v>
      </c>
      <c r="D41" s="470"/>
      <c r="E41" s="471"/>
      <c r="F41" s="471"/>
      <c r="G41" s="471"/>
      <c r="H41" s="472"/>
      <c r="I41" s="145"/>
    </row>
    <row r="42" spans="1:9" ht="24" thickBot="1" x14ac:dyDescent="0.65">
      <c r="A42" s="86"/>
      <c r="B42" s="138"/>
      <c r="C42" s="88">
        <v>15</v>
      </c>
      <c r="D42" s="473"/>
      <c r="E42" s="474"/>
      <c r="F42" s="474"/>
      <c r="G42" s="474"/>
      <c r="H42" s="475"/>
      <c r="I42" s="8"/>
    </row>
    <row r="43" spans="1:9" ht="39" customHeight="1" x14ac:dyDescent="0.7">
      <c r="A43" s="155"/>
      <c r="B43" s="133"/>
      <c r="C43" s="91"/>
      <c r="D43" s="134"/>
      <c r="E43" s="173"/>
      <c r="F43" s="90"/>
      <c r="G43" s="171" t="s">
        <v>60</v>
      </c>
      <c r="H43" s="45"/>
      <c r="I43" s="244">
        <f>IF(SUM(I28:I42)+I27&gt;1040,1040,SUM(I27:I42))</f>
        <v>540</v>
      </c>
    </row>
    <row r="44" spans="1:9" x14ac:dyDescent="0.6">
      <c r="A44" s="56"/>
      <c r="B44" s="156" t="s">
        <v>95</v>
      </c>
    </row>
    <row r="45" spans="1:9" ht="21.75" customHeight="1" x14ac:dyDescent="0.6">
      <c r="A45" s="56"/>
      <c r="B45" s="158" t="s">
        <v>96</v>
      </c>
      <c r="C45" s="158"/>
      <c r="D45" s="158"/>
      <c r="E45" s="158"/>
    </row>
    <row r="46" spans="1:9" x14ac:dyDescent="0.6">
      <c r="A46" s="56"/>
      <c r="B46" s="158" t="s">
        <v>97</v>
      </c>
      <c r="C46" s="158"/>
      <c r="D46" s="158"/>
      <c r="E46" s="158"/>
    </row>
    <row r="47" spans="1:9" x14ac:dyDescent="0.6">
      <c r="A47" s="56"/>
    </row>
  </sheetData>
  <sheetProtection algorithmName="SHA-512" hashValue="usVfJkwwHyNebOOv4YoeFVzZGjnIT9txMEJJs9bySaC5vcVHzX8SiidBqs82xItG7USn6UnNrvFfx0accqunzg==" saltValue="nKQcNcifZ9WkwGNRq8P4Qg==" spinCount="100000" sheet="1" formatCells="0" formatColumns="0" formatRows="0" insertColumns="0" insertRows="0" insertHyperlinks="0" deleteColumns="0" deleteRows="0" sort="0" autoFilter="0" pivotTables="0"/>
  <mergeCells count="23">
    <mergeCell ref="C27:H27"/>
    <mergeCell ref="D41:H41"/>
    <mergeCell ref="D42:H42"/>
    <mergeCell ref="D36:H36"/>
    <mergeCell ref="D37:H37"/>
    <mergeCell ref="D38:H38"/>
    <mergeCell ref="D39:H39"/>
    <mergeCell ref="D40:H40"/>
    <mergeCell ref="D32:H32"/>
    <mergeCell ref="D33:H33"/>
    <mergeCell ref="D34:H34"/>
    <mergeCell ref="D35:H35"/>
    <mergeCell ref="D28:H28"/>
    <mergeCell ref="D29:H29"/>
    <mergeCell ref="D30:H30"/>
    <mergeCell ref="D31:H31"/>
    <mergeCell ref="I2:I3"/>
    <mergeCell ref="E2:E3"/>
    <mergeCell ref="D2:D3"/>
    <mergeCell ref="C2:C3"/>
    <mergeCell ref="B2:B3"/>
    <mergeCell ref="F2:G2"/>
    <mergeCell ref="H2:H3"/>
  </mergeCells>
  <phoneticPr fontId="0" type="noConversion"/>
  <dataValidations count="1">
    <dataValidation allowBlank="1" showInputMessage="1" showErrorMessage="1" promptTitle="การกรอกข้อมูล" prompt="ชั่วโมงภาระงานวิจัยทั้งหมดทุกโครงการ เมื่อรวมกันต้องไม่เกิน 1,040 ชั่วโมง " sqref="I27 I43" xr:uid="{00000000-0002-0000-0300-000000000000}"/>
  </dataValidations>
  <printOptions verticalCentered="1"/>
  <pageMargins left="0.78740157480314965" right="0.19685039370078741" top="0.39370078740157483" bottom="0.19685039370078741" header="0.19685039370078741" footer="0.19685039370078741"/>
  <pageSetup paperSize="9" scale="7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  <pageSetUpPr fitToPage="1"/>
  </sheetPr>
  <dimension ref="A1:G49"/>
  <sheetViews>
    <sheetView topLeftCell="A40" zoomScaleNormal="85" zoomScaleSheetLayoutView="100" workbookViewId="0">
      <selection activeCell="G4" sqref="G4"/>
    </sheetView>
  </sheetViews>
  <sheetFormatPr defaultColWidth="9.125" defaultRowHeight="21" x14ac:dyDescent="0.6"/>
  <cols>
    <col min="1" max="1" width="1.75" style="46" customWidth="1"/>
    <col min="2" max="2" width="11.75" style="46" customWidth="1"/>
    <col min="3" max="3" width="6.25" style="46" customWidth="1"/>
    <col min="4" max="4" width="70.75" style="46" customWidth="1"/>
    <col min="5" max="5" width="25.75" style="46" customWidth="1"/>
    <col min="6" max="6" width="11.75" style="46" customWidth="1"/>
    <col min="7" max="7" width="13.75" style="46" customWidth="1"/>
    <col min="8" max="16384" width="9.125" style="46"/>
  </cols>
  <sheetData>
    <row r="1" spans="2:7" ht="24" thickBot="1" x14ac:dyDescent="0.65">
      <c r="B1" s="68" t="s">
        <v>69</v>
      </c>
      <c r="C1" s="69"/>
      <c r="G1" s="62" t="s">
        <v>79</v>
      </c>
    </row>
    <row r="2" spans="2:7" ht="82.2" thickBot="1" x14ac:dyDescent="0.65">
      <c r="B2" s="176" t="s">
        <v>23</v>
      </c>
      <c r="C2" s="84" t="s">
        <v>51</v>
      </c>
      <c r="D2" s="94" t="s">
        <v>16</v>
      </c>
      <c r="E2" s="94" t="s">
        <v>73</v>
      </c>
      <c r="F2" s="84" t="s">
        <v>74</v>
      </c>
      <c r="G2" s="85" t="s">
        <v>54</v>
      </c>
    </row>
    <row r="3" spans="2:7" ht="23.4" x14ac:dyDescent="0.6">
      <c r="B3" s="137" t="s">
        <v>76</v>
      </c>
      <c r="C3" s="146">
        <v>1</v>
      </c>
      <c r="D3" s="212"/>
      <c r="E3" s="139"/>
      <c r="F3" s="140"/>
      <c r="G3" s="140">
        <v>15</v>
      </c>
    </row>
    <row r="4" spans="2:7" ht="23.4" x14ac:dyDescent="0.6">
      <c r="B4" s="137" t="s">
        <v>75</v>
      </c>
      <c r="C4" s="87">
        <v>2</v>
      </c>
      <c r="D4" s="209"/>
      <c r="E4" s="93"/>
      <c r="F4" s="6"/>
      <c r="G4" s="6"/>
    </row>
    <row r="5" spans="2:7" ht="23.4" x14ac:dyDescent="0.6">
      <c r="B5" s="137" t="s">
        <v>52</v>
      </c>
      <c r="C5" s="87">
        <v>3</v>
      </c>
      <c r="D5" s="209"/>
      <c r="E5" s="93"/>
      <c r="F5" s="6"/>
      <c r="G5" s="6"/>
    </row>
    <row r="6" spans="2:7" ht="23.4" x14ac:dyDescent="0.6">
      <c r="B6" s="137"/>
      <c r="C6" s="87">
        <v>4</v>
      </c>
      <c r="D6" s="209"/>
      <c r="E6" s="93"/>
      <c r="F6" s="6"/>
      <c r="G6" s="6"/>
    </row>
    <row r="7" spans="2:7" ht="23.4" x14ac:dyDescent="0.6">
      <c r="B7" s="137"/>
      <c r="C7" s="87">
        <v>5</v>
      </c>
      <c r="D7" s="209"/>
      <c r="E7" s="93"/>
      <c r="F7" s="6"/>
      <c r="G7" s="6"/>
    </row>
    <row r="8" spans="2:7" ht="23.4" x14ac:dyDescent="0.6">
      <c r="B8" s="137"/>
      <c r="C8" s="87">
        <v>6</v>
      </c>
      <c r="D8" s="209"/>
      <c r="E8" s="93"/>
      <c r="F8" s="6"/>
      <c r="G8" s="6"/>
    </row>
    <row r="9" spans="2:7" ht="23.4" x14ac:dyDescent="0.6">
      <c r="B9" s="137"/>
      <c r="C9" s="87">
        <v>7</v>
      </c>
      <c r="D9" s="209"/>
      <c r="E9" s="93"/>
      <c r="F9" s="6"/>
      <c r="G9" s="6"/>
    </row>
    <row r="10" spans="2:7" ht="23.4" x14ac:dyDescent="0.6">
      <c r="B10" s="137"/>
      <c r="C10" s="87">
        <v>8</v>
      </c>
      <c r="D10" s="209"/>
      <c r="E10" s="93"/>
      <c r="F10" s="6"/>
      <c r="G10" s="6"/>
    </row>
    <row r="11" spans="2:7" ht="23.4" x14ac:dyDescent="0.6">
      <c r="B11" s="137"/>
      <c r="C11" s="87">
        <v>9</v>
      </c>
      <c r="D11" s="209"/>
      <c r="E11" s="93"/>
      <c r="F11" s="6"/>
      <c r="G11" s="6"/>
    </row>
    <row r="12" spans="2:7" ht="23.4" x14ac:dyDescent="0.6">
      <c r="B12" s="137"/>
      <c r="C12" s="87">
        <v>10</v>
      </c>
      <c r="D12" s="209"/>
      <c r="E12" s="93"/>
      <c r="F12" s="6"/>
      <c r="G12" s="6"/>
    </row>
    <row r="13" spans="2:7" ht="23.4" x14ac:dyDescent="0.6">
      <c r="B13" s="137"/>
      <c r="C13" s="87">
        <v>11</v>
      </c>
      <c r="D13" s="209"/>
      <c r="E13" s="93"/>
      <c r="F13" s="6"/>
      <c r="G13" s="6"/>
    </row>
    <row r="14" spans="2:7" ht="23.4" x14ac:dyDescent="0.6">
      <c r="B14" s="141"/>
      <c r="C14" s="142">
        <v>12</v>
      </c>
      <c r="D14" s="211"/>
      <c r="E14" s="143"/>
      <c r="F14" s="144"/>
      <c r="G14" s="144"/>
    </row>
    <row r="15" spans="2:7" ht="23.4" x14ac:dyDescent="0.6">
      <c r="B15" s="137" t="s">
        <v>76</v>
      </c>
      <c r="C15" s="146">
        <v>1</v>
      </c>
      <c r="D15" s="213"/>
      <c r="E15" s="147"/>
      <c r="F15" s="148"/>
      <c r="G15" s="148"/>
    </row>
    <row r="16" spans="2:7" ht="23.4" x14ac:dyDescent="0.6">
      <c r="B16" s="137" t="s">
        <v>107</v>
      </c>
      <c r="C16" s="87">
        <v>2</v>
      </c>
      <c r="D16" s="209"/>
      <c r="E16" s="41"/>
      <c r="F16" s="6"/>
      <c r="G16" s="6"/>
    </row>
    <row r="17" spans="2:7" ht="23.4" x14ac:dyDescent="0.6">
      <c r="B17" s="137"/>
      <c r="C17" s="87">
        <v>3</v>
      </c>
      <c r="D17" s="209"/>
      <c r="E17" s="41"/>
      <c r="F17" s="6"/>
      <c r="G17" s="6"/>
    </row>
    <row r="18" spans="2:7" ht="23.4" x14ac:dyDescent="0.6">
      <c r="B18" s="137"/>
      <c r="C18" s="87">
        <v>4</v>
      </c>
      <c r="D18" s="209"/>
      <c r="E18" s="41"/>
      <c r="F18" s="6"/>
      <c r="G18" s="6"/>
    </row>
    <row r="19" spans="2:7" ht="23.4" x14ac:dyDescent="0.6">
      <c r="B19" s="137"/>
      <c r="C19" s="87">
        <v>5</v>
      </c>
      <c r="D19" s="209"/>
      <c r="E19" s="41"/>
      <c r="F19" s="6"/>
      <c r="G19" s="6"/>
    </row>
    <row r="20" spans="2:7" ht="23.4" x14ac:dyDescent="0.6">
      <c r="B20" s="137"/>
      <c r="C20" s="87">
        <v>6</v>
      </c>
      <c r="D20" s="209"/>
      <c r="E20" s="41"/>
      <c r="F20" s="6"/>
      <c r="G20" s="6"/>
    </row>
    <row r="21" spans="2:7" ht="23.4" x14ac:dyDescent="0.6">
      <c r="B21" s="137"/>
      <c r="C21" s="87">
        <v>7</v>
      </c>
      <c r="D21" s="209"/>
      <c r="E21" s="41"/>
      <c r="F21" s="6"/>
      <c r="G21" s="6"/>
    </row>
    <row r="22" spans="2:7" ht="23.4" x14ac:dyDescent="0.6">
      <c r="B22" s="137"/>
      <c r="C22" s="87">
        <v>8</v>
      </c>
      <c r="D22" s="209"/>
      <c r="E22" s="41"/>
      <c r="F22" s="6"/>
      <c r="G22" s="6"/>
    </row>
    <row r="23" spans="2:7" ht="23.4" x14ac:dyDescent="0.6">
      <c r="B23" s="137"/>
      <c r="C23" s="87">
        <v>9</v>
      </c>
      <c r="D23" s="209"/>
      <c r="E23" s="41"/>
      <c r="F23" s="6"/>
      <c r="G23" s="6"/>
    </row>
    <row r="24" spans="2:7" ht="23.4" x14ac:dyDescent="0.6">
      <c r="B24" s="137"/>
      <c r="C24" s="87">
        <v>10</v>
      </c>
      <c r="D24" s="209"/>
      <c r="E24" s="41"/>
      <c r="F24" s="6"/>
      <c r="G24" s="6"/>
    </row>
    <row r="25" spans="2:7" ht="23.4" x14ac:dyDescent="0.6">
      <c r="B25" s="137"/>
      <c r="C25" s="87">
        <v>11</v>
      </c>
      <c r="D25" s="209"/>
      <c r="E25" s="41"/>
      <c r="F25" s="6"/>
      <c r="G25" s="6"/>
    </row>
    <row r="26" spans="2:7" ht="23.4" x14ac:dyDescent="0.6">
      <c r="B26" s="141"/>
      <c r="C26" s="142">
        <v>12</v>
      </c>
      <c r="D26" s="211"/>
      <c r="E26" s="143"/>
      <c r="F26" s="144"/>
      <c r="G26" s="144"/>
    </row>
    <row r="27" spans="2:7" ht="23.4" x14ac:dyDescent="0.6">
      <c r="B27" s="149" t="s">
        <v>48</v>
      </c>
      <c r="C27" s="146">
        <v>1</v>
      </c>
      <c r="D27" s="213"/>
      <c r="E27" s="147"/>
      <c r="F27" s="148"/>
      <c r="G27" s="148"/>
    </row>
    <row r="28" spans="2:7" ht="23.4" x14ac:dyDescent="0.6">
      <c r="B28" s="149"/>
      <c r="C28" s="87">
        <v>2</v>
      </c>
      <c r="D28" s="209"/>
      <c r="E28" s="41"/>
      <c r="F28" s="6"/>
      <c r="G28" s="6"/>
    </row>
    <row r="29" spans="2:7" ht="23.4" x14ac:dyDescent="0.6">
      <c r="B29" s="149"/>
      <c r="C29" s="87">
        <v>3</v>
      </c>
      <c r="D29" s="209"/>
      <c r="E29" s="41"/>
      <c r="F29" s="6"/>
      <c r="G29" s="6"/>
    </row>
    <row r="30" spans="2:7" ht="23.4" x14ac:dyDescent="0.6">
      <c r="B30" s="154"/>
      <c r="C30" s="150">
        <v>4</v>
      </c>
      <c r="D30" s="214"/>
      <c r="E30" s="151"/>
      <c r="F30" s="152"/>
      <c r="G30" s="152"/>
    </row>
    <row r="31" spans="2:7" ht="23.4" x14ac:dyDescent="0.6">
      <c r="B31" s="149" t="s">
        <v>47</v>
      </c>
      <c r="C31" s="135">
        <v>1</v>
      </c>
      <c r="D31" s="212"/>
      <c r="E31" s="139"/>
      <c r="F31" s="140"/>
      <c r="G31" s="140"/>
    </row>
    <row r="32" spans="2:7" ht="23.4" x14ac:dyDescent="0.6">
      <c r="B32" s="149"/>
      <c r="C32" s="146">
        <v>2</v>
      </c>
      <c r="D32" s="213"/>
      <c r="E32" s="147"/>
      <c r="F32" s="148"/>
      <c r="G32" s="148"/>
    </row>
    <row r="33" spans="1:7" ht="23.4" x14ac:dyDescent="0.6">
      <c r="B33" s="149"/>
      <c r="C33" s="87">
        <v>3</v>
      </c>
      <c r="D33" s="209"/>
      <c r="E33" s="41"/>
      <c r="F33" s="6"/>
      <c r="G33" s="6"/>
    </row>
    <row r="34" spans="1:7" ht="23.4" x14ac:dyDescent="0.6">
      <c r="B34" s="149"/>
      <c r="C34" s="146">
        <v>4</v>
      </c>
      <c r="D34" s="213"/>
      <c r="E34" s="147"/>
      <c r="F34" s="148"/>
      <c r="G34" s="148"/>
    </row>
    <row r="35" spans="1:7" ht="23.25" customHeight="1" x14ac:dyDescent="0.6">
      <c r="B35" s="141"/>
      <c r="C35" s="142">
        <v>5</v>
      </c>
      <c r="D35" s="211"/>
      <c r="E35" s="143"/>
      <c r="F35" s="144"/>
      <c r="G35" s="144"/>
    </row>
    <row r="36" spans="1:7" ht="23.4" x14ac:dyDescent="0.6">
      <c r="B36" s="137" t="s">
        <v>18</v>
      </c>
      <c r="C36" s="135">
        <v>1</v>
      </c>
      <c r="D36" s="212"/>
      <c r="E36" s="139"/>
      <c r="F36" s="140"/>
      <c r="G36" s="140"/>
    </row>
    <row r="37" spans="1:7" ht="23.4" x14ac:dyDescent="0.6">
      <c r="B37" s="137"/>
      <c r="C37" s="87">
        <v>2</v>
      </c>
      <c r="D37" s="209"/>
      <c r="E37" s="41"/>
      <c r="F37" s="6"/>
      <c r="G37" s="6"/>
    </row>
    <row r="38" spans="1:7" ht="23.4" x14ac:dyDescent="0.6">
      <c r="B38" s="137"/>
      <c r="C38" s="87">
        <v>3</v>
      </c>
      <c r="D38" s="209"/>
      <c r="E38" s="41"/>
      <c r="F38" s="6"/>
      <c r="G38" s="6"/>
    </row>
    <row r="39" spans="1:7" ht="23.4" x14ac:dyDescent="0.6">
      <c r="B39" s="141"/>
      <c r="C39" s="142">
        <v>4</v>
      </c>
      <c r="D39" s="211"/>
      <c r="E39" s="143"/>
      <c r="F39" s="144"/>
      <c r="G39" s="144"/>
    </row>
    <row r="40" spans="1:7" ht="23.4" x14ac:dyDescent="0.6">
      <c r="B40" s="137" t="s">
        <v>19</v>
      </c>
      <c r="C40" s="135">
        <v>1</v>
      </c>
      <c r="D40" s="212"/>
      <c r="E40" s="139"/>
      <c r="F40" s="140"/>
      <c r="G40" s="140"/>
    </row>
    <row r="41" spans="1:7" ht="23.4" x14ac:dyDescent="0.6">
      <c r="B41" s="137"/>
      <c r="C41" s="135">
        <v>2</v>
      </c>
      <c r="D41" s="212"/>
      <c r="E41" s="139"/>
      <c r="F41" s="140"/>
      <c r="G41" s="140"/>
    </row>
    <row r="42" spans="1:7" ht="23.4" x14ac:dyDescent="0.6">
      <c r="B42" s="137"/>
      <c r="C42" s="135"/>
      <c r="D42" s="212"/>
      <c r="E42" s="139"/>
      <c r="F42" s="140"/>
      <c r="G42" s="140"/>
    </row>
    <row r="43" spans="1:7" ht="23.4" x14ac:dyDescent="0.6">
      <c r="B43" s="137"/>
      <c r="C43" s="135"/>
      <c r="D43" s="212"/>
      <c r="E43" s="139"/>
      <c r="F43" s="140"/>
      <c r="G43" s="140"/>
    </row>
    <row r="44" spans="1:7" ht="23.4" x14ac:dyDescent="0.6">
      <c r="B44" s="137"/>
      <c r="C44" s="135">
        <v>3</v>
      </c>
      <c r="D44" s="212"/>
      <c r="E44" s="139"/>
      <c r="F44" s="140"/>
      <c r="G44" s="140"/>
    </row>
    <row r="45" spans="1:7" ht="24" thickBot="1" x14ac:dyDescent="0.65">
      <c r="B45" s="138"/>
      <c r="C45" s="88">
        <v>4</v>
      </c>
      <c r="D45" s="210"/>
      <c r="E45" s="43"/>
      <c r="F45" s="8"/>
      <c r="G45" s="8"/>
    </row>
    <row r="46" spans="1:7" ht="24" thickBot="1" x14ac:dyDescent="0.65">
      <c r="B46" s="56"/>
      <c r="C46" s="57"/>
      <c r="D46" s="56"/>
      <c r="E46" s="82" t="s">
        <v>61</v>
      </c>
      <c r="F46" s="56"/>
      <c r="G46" s="175">
        <f>SUM(G3:G45)</f>
        <v>15</v>
      </c>
    </row>
    <row r="48" spans="1:7" ht="21.75" customHeight="1" x14ac:dyDescent="0.6">
      <c r="A48" s="158"/>
      <c r="B48" s="158"/>
      <c r="C48" s="158"/>
      <c r="D48" s="158" t="s">
        <v>176</v>
      </c>
    </row>
    <row r="49" spans="1:4" x14ac:dyDescent="0.6">
      <c r="A49" s="158"/>
      <c r="B49" s="158"/>
      <c r="C49" s="158"/>
      <c r="D49" s="158"/>
    </row>
  </sheetData>
  <sheetProtection password="EA71" sheet="1" formatCells="0" formatColumns="0" formatRows="0" insertColumns="0" insertRows="0" insertHyperlinks="0" deleteColumns="0" deleteRows="0" sort="0" autoFilter="0" pivotTables="0"/>
  <phoneticPr fontId="0" type="noConversion"/>
  <pageMargins left="0.78740157480314965" right="0.19685039370078741" top="0.39370078740157483" bottom="0.39370078740157483" header="0.19685039370078741" footer="0.19685039370078741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3"/>
    <pageSetUpPr fitToPage="1"/>
  </sheetPr>
  <dimension ref="B1:K43"/>
  <sheetViews>
    <sheetView topLeftCell="A10" zoomScale="120" zoomScaleNormal="120" zoomScaleSheetLayoutView="85" workbookViewId="0">
      <selection activeCell="B7" sqref="B7:H7"/>
    </sheetView>
  </sheetViews>
  <sheetFormatPr defaultColWidth="9.125" defaultRowHeight="21" x14ac:dyDescent="0.6"/>
  <cols>
    <col min="1" max="1" width="1.75" style="46" customWidth="1"/>
    <col min="2" max="2" width="5.625" style="46" customWidth="1"/>
    <col min="3" max="3" width="4.75" style="46" customWidth="1"/>
    <col min="4" max="6" width="15.75" style="46" customWidth="1"/>
    <col min="7" max="7" width="7.75" style="46" customWidth="1"/>
    <col min="8" max="8" width="20.75" style="46" customWidth="1"/>
    <col min="9" max="10" width="12.75" style="46" customWidth="1"/>
    <col min="11" max="11" width="13.75" style="46" customWidth="1"/>
    <col min="12" max="16384" width="9.125" style="46"/>
  </cols>
  <sheetData>
    <row r="1" spans="2:11" ht="24" thickBot="1" x14ac:dyDescent="0.65">
      <c r="B1" s="68" t="s">
        <v>115</v>
      </c>
      <c r="H1" s="34"/>
      <c r="K1" s="153" t="s">
        <v>80</v>
      </c>
    </row>
    <row r="2" spans="2:11" ht="21.6" thickBot="1" x14ac:dyDescent="0.65">
      <c r="B2" s="357" t="s">
        <v>20</v>
      </c>
      <c r="C2" s="497"/>
      <c r="D2" s="497"/>
      <c r="E2" s="497"/>
      <c r="F2" s="497"/>
      <c r="G2" s="497"/>
      <c r="H2" s="498"/>
      <c r="I2" s="488" t="s">
        <v>21</v>
      </c>
      <c r="J2" s="489"/>
      <c r="K2" s="490"/>
    </row>
    <row r="3" spans="2:11" ht="21.6" thickBot="1" x14ac:dyDescent="0.65">
      <c r="B3" s="358"/>
      <c r="C3" s="499"/>
      <c r="D3" s="499"/>
      <c r="E3" s="499"/>
      <c r="F3" s="499"/>
      <c r="G3" s="499"/>
      <c r="H3" s="500"/>
      <c r="I3" s="107" t="s">
        <v>113</v>
      </c>
      <c r="J3" s="108" t="s">
        <v>114</v>
      </c>
      <c r="K3" s="109" t="s">
        <v>15</v>
      </c>
    </row>
    <row r="4" spans="2:11" ht="21" customHeight="1" x14ac:dyDescent="0.6">
      <c r="B4" s="491" t="s">
        <v>118</v>
      </c>
      <c r="C4" s="492"/>
      <c r="D4" s="492"/>
      <c r="E4" s="492"/>
      <c r="F4" s="492"/>
      <c r="G4" s="492"/>
      <c r="H4" s="493"/>
      <c r="I4" s="3">
        <v>540</v>
      </c>
      <c r="J4" s="9"/>
      <c r="K4" s="111">
        <f>I4+J4</f>
        <v>540</v>
      </c>
    </row>
    <row r="5" spans="2:11" ht="21" customHeight="1" x14ac:dyDescent="0.6">
      <c r="B5" s="479"/>
      <c r="C5" s="480"/>
      <c r="D5" s="480"/>
      <c r="E5" s="480"/>
      <c r="F5" s="480"/>
      <c r="G5" s="480"/>
      <c r="H5" s="481"/>
      <c r="I5" s="5"/>
      <c r="J5" s="10"/>
      <c r="K5" s="112">
        <f t="shared" ref="K5:K28" si="0">I5+J5</f>
        <v>0</v>
      </c>
    </row>
    <row r="6" spans="2:11" ht="21" customHeight="1" x14ac:dyDescent="0.6">
      <c r="B6" s="479"/>
      <c r="C6" s="480"/>
      <c r="D6" s="480"/>
      <c r="E6" s="480"/>
      <c r="F6" s="480"/>
      <c r="G6" s="480"/>
      <c r="H6" s="481"/>
      <c r="I6" s="5"/>
      <c r="J6" s="10"/>
      <c r="K6" s="112">
        <f t="shared" si="0"/>
        <v>0</v>
      </c>
    </row>
    <row r="7" spans="2:11" ht="21" customHeight="1" x14ac:dyDescent="0.6">
      <c r="B7" s="479"/>
      <c r="C7" s="480"/>
      <c r="D7" s="480"/>
      <c r="E7" s="480"/>
      <c r="F7" s="480"/>
      <c r="G7" s="480"/>
      <c r="H7" s="481"/>
      <c r="I7" s="5"/>
      <c r="J7" s="10"/>
      <c r="K7" s="112">
        <f t="shared" si="0"/>
        <v>0</v>
      </c>
    </row>
    <row r="8" spans="2:11" ht="21" customHeight="1" x14ac:dyDescent="0.6">
      <c r="B8" s="479"/>
      <c r="C8" s="480"/>
      <c r="D8" s="480"/>
      <c r="E8" s="480"/>
      <c r="F8" s="480"/>
      <c r="G8" s="480"/>
      <c r="H8" s="481"/>
      <c r="I8" s="5"/>
      <c r="J8" s="10"/>
      <c r="K8" s="112">
        <f t="shared" si="0"/>
        <v>0</v>
      </c>
    </row>
    <row r="9" spans="2:11" ht="21" customHeight="1" x14ac:dyDescent="0.6">
      <c r="B9" s="479"/>
      <c r="C9" s="480"/>
      <c r="D9" s="480"/>
      <c r="E9" s="480"/>
      <c r="F9" s="480"/>
      <c r="G9" s="480"/>
      <c r="H9" s="481"/>
      <c r="I9" s="5"/>
      <c r="J9" s="10"/>
      <c r="K9" s="112">
        <f t="shared" si="0"/>
        <v>0</v>
      </c>
    </row>
    <row r="10" spans="2:11" ht="21" customHeight="1" x14ac:dyDescent="0.6">
      <c r="B10" s="485"/>
      <c r="C10" s="486"/>
      <c r="D10" s="486"/>
      <c r="E10" s="486"/>
      <c r="F10" s="486"/>
      <c r="G10" s="486"/>
      <c r="H10" s="487"/>
      <c r="I10" s="5"/>
      <c r="J10" s="10"/>
      <c r="K10" s="112">
        <f t="shared" si="0"/>
        <v>0</v>
      </c>
    </row>
    <row r="11" spans="2:11" ht="21" customHeight="1" x14ac:dyDescent="0.6">
      <c r="B11" s="485"/>
      <c r="C11" s="486"/>
      <c r="D11" s="486"/>
      <c r="E11" s="486"/>
      <c r="F11" s="486"/>
      <c r="G11" s="486"/>
      <c r="H11" s="487"/>
      <c r="I11" s="5"/>
      <c r="J11" s="10"/>
      <c r="K11" s="112">
        <f t="shared" si="0"/>
        <v>0</v>
      </c>
    </row>
    <row r="12" spans="2:11" ht="21" customHeight="1" x14ac:dyDescent="0.6">
      <c r="B12" s="485"/>
      <c r="C12" s="486"/>
      <c r="D12" s="486"/>
      <c r="E12" s="486"/>
      <c r="F12" s="486"/>
      <c r="G12" s="486"/>
      <c r="H12" s="487"/>
      <c r="I12" s="5"/>
      <c r="J12" s="10"/>
      <c r="K12" s="112">
        <f t="shared" si="0"/>
        <v>0</v>
      </c>
    </row>
    <row r="13" spans="2:11" ht="21" customHeight="1" x14ac:dyDescent="0.6">
      <c r="B13" s="485"/>
      <c r="C13" s="486"/>
      <c r="D13" s="486"/>
      <c r="E13" s="486"/>
      <c r="F13" s="486"/>
      <c r="G13" s="486"/>
      <c r="H13" s="487"/>
      <c r="I13" s="5"/>
      <c r="J13" s="10"/>
      <c r="K13" s="112">
        <f t="shared" si="0"/>
        <v>0</v>
      </c>
    </row>
    <row r="14" spans="2:11" ht="21" customHeight="1" x14ac:dyDescent="0.6">
      <c r="B14" s="485"/>
      <c r="C14" s="486"/>
      <c r="D14" s="486"/>
      <c r="E14" s="486"/>
      <c r="F14" s="486"/>
      <c r="G14" s="486"/>
      <c r="H14" s="487"/>
      <c r="I14" s="5"/>
      <c r="J14" s="10"/>
      <c r="K14" s="112">
        <f t="shared" si="0"/>
        <v>0</v>
      </c>
    </row>
    <row r="15" spans="2:11" ht="21" customHeight="1" x14ac:dyDescent="0.6">
      <c r="B15" s="479"/>
      <c r="C15" s="480"/>
      <c r="D15" s="480"/>
      <c r="E15" s="480"/>
      <c r="F15" s="480"/>
      <c r="G15" s="480"/>
      <c r="H15" s="481"/>
      <c r="I15" s="5"/>
      <c r="J15" s="10"/>
      <c r="K15" s="112">
        <f t="shared" si="0"/>
        <v>0</v>
      </c>
    </row>
    <row r="16" spans="2:11" ht="21" customHeight="1" x14ac:dyDescent="0.6">
      <c r="B16" s="485"/>
      <c r="C16" s="486"/>
      <c r="D16" s="486"/>
      <c r="E16" s="486"/>
      <c r="F16" s="486"/>
      <c r="G16" s="486"/>
      <c r="H16" s="487"/>
      <c r="I16" s="5"/>
      <c r="J16" s="10"/>
      <c r="K16" s="112">
        <f t="shared" si="0"/>
        <v>0</v>
      </c>
    </row>
    <row r="17" spans="2:11" ht="21" customHeight="1" x14ac:dyDescent="0.6">
      <c r="B17" s="485"/>
      <c r="C17" s="486"/>
      <c r="D17" s="486"/>
      <c r="E17" s="486"/>
      <c r="F17" s="486"/>
      <c r="G17" s="486"/>
      <c r="H17" s="487"/>
      <c r="I17" s="5"/>
      <c r="J17" s="10"/>
      <c r="K17" s="112">
        <f t="shared" si="0"/>
        <v>0</v>
      </c>
    </row>
    <row r="18" spans="2:11" ht="21" customHeight="1" x14ac:dyDescent="0.6">
      <c r="B18" s="485"/>
      <c r="C18" s="486"/>
      <c r="D18" s="486"/>
      <c r="E18" s="486"/>
      <c r="F18" s="486"/>
      <c r="G18" s="486"/>
      <c r="H18" s="487"/>
      <c r="I18" s="5"/>
      <c r="J18" s="10"/>
      <c r="K18" s="112">
        <f t="shared" si="0"/>
        <v>0</v>
      </c>
    </row>
    <row r="19" spans="2:11" ht="21" customHeight="1" x14ac:dyDescent="0.6">
      <c r="B19" s="479"/>
      <c r="C19" s="480"/>
      <c r="D19" s="480"/>
      <c r="E19" s="480"/>
      <c r="F19" s="480"/>
      <c r="G19" s="480"/>
      <c r="H19" s="481"/>
      <c r="I19" s="5"/>
      <c r="J19" s="10"/>
      <c r="K19" s="112">
        <f t="shared" si="0"/>
        <v>0</v>
      </c>
    </row>
    <row r="20" spans="2:11" ht="21" customHeight="1" x14ac:dyDescent="0.6">
      <c r="B20" s="479"/>
      <c r="C20" s="480"/>
      <c r="D20" s="480"/>
      <c r="E20" s="480"/>
      <c r="F20" s="480"/>
      <c r="G20" s="480"/>
      <c r="H20" s="481"/>
      <c r="I20" s="5"/>
      <c r="J20" s="10"/>
      <c r="K20" s="112">
        <f t="shared" si="0"/>
        <v>0</v>
      </c>
    </row>
    <row r="21" spans="2:11" ht="21" customHeight="1" x14ac:dyDescent="0.6">
      <c r="B21" s="479"/>
      <c r="C21" s="480"/>
      <c r="D21" s="480"/>
      <c r="E21" s="480"/>
      <c r="F21" s="480"/>
      <c r="G21" s="480"/>
      <c r="H21" s="481"/>
      <c r="I21" s="5"/>
      <c r="J21" s="10"/>
      <c r="K21" s="112">
        <f t="shared" si="0"/>
        <v>0</v>
      </c>
    </row>
    <row r="22" spans="2:11" ht="21" customHeight="1" x14ac:dyDescent="0.6">
      <c r="B22" s="479"/>
      <c r="C22" s="480"/>
      <c r="D22" s="480"/>
      <c r="E22" s="480"/>
      <c r="F22" s="480"/>
      <c r="G22" s="480"/>
      <c r="H22" s="481"/>
      <c r="I22" s="5"/>
      <c r="J22" s="10"/>
      <c r="K22" s="112">
        <f t="shared" si="0"/>
        <v>0</v>
      </c>
    </row>
    <row r="23" spans="2:11" ht="21" customHeight="1" x14ac:dyDescent="0.6">
      <c r="B23" s="485"/>
      <c r="C23" s="486"/>
      <c r="D23" s="486"/>
      <c r="E23" s="486"/>
      <c r="F23" s="486"/>
      <c r="G23" s="486"/>
      <c r="H23" s="487"/>
      <c r="I23" s="5"/>
      <c r="J23" s="10"/>
      <c r="K23" s="112">
        <f t="shared" si="0"/>
        <v>0</v>
      </c>
    </row>
    <row r="24" spans="2:11" ht="21" customHeight="1" x14ac:dyDescent="0.6">
      <c r="B24" s="485"/>
      <c r="C24" s="486"/>
      <c r="D24" s="486"/>
      <c r="E24" s="486"/>
      <c r="F24" s="486"/>
      <c r="G24" s="486"/>
      <c r="H24" s="487"/>
      <c r="I24" s="5"/>
      <c r="J24" s="10"/>
      <c r="K24" s="112">
        <f t="shared" si="0"/>
        <v>0</v>
      </c>
    </row>
    <row r="25" spans="2:11" ht="21" customHeight="1" x14ac:dyDescent="0.6">
      <c r="B25" s="479"/>
      <c r="C25" s="480"/>
      <c r="D25" s="480"/>
      <c r="E25" s="480"/>
      <c r="F25" s="480"/>
      <c r="G25" s="480"/>
      <c r="H25" s="481"/>
      <c r="I25" s="5"/>
      <c r="J25" s="10"/>
      <c r="K25" s="112">
        <f t="shared" si="0"/>
        <v>0</v>
      </c>
    </row>
    <row r="26" spans="2:11" ht="21" customHeight="1" x14ac:dyDescent="0.6">
      <c r="B26" s="479"/>
      <c r="C26" s="480"/>
      <c r="D26" s="480"/>
      <c r="E26" s="480"/>
      <c r="F26" s="480"/>
      <c r="G26" s="480"/>
      <c r="H26" s="481"/>
      <c r="I26" s="5"/>
      <c r="J26" s="10"/>
      <c r="K26" s="112">
        <f t="shared" si="0"/>
        <v>0</v>
      </c>
    </row>
    <row r="27" spans="2:11" ht="21" customHeight="1" x14ac:dyDescent="0.6">
      <c r="B27" s="479"/>
      <c r="C27" s="480"/>
      <c r="D27" s="480"/>
      <c r="E27" s="480"/>
      <c r="F27" s="480"/>
      <c r="G27" s="480"/>
      <c r="H27" s="481"/>
      <c r="I27" s="5"/>
      <c r="J27" s="10"/>
      <c r="K27" s="112">
        <f t="shared" si="0"/>
        <v>0</v>
      </c>
    </row>
    <row r="28" spans="2:11" ht="21" customHeight="1" thickBot="1" x14ac:dyDescent="0.65">
      <c r="B28" s="494"/>
      <c r="C28" s="495"/>
      <c r="D28" s="495"/>
      <c r="E28" s="495"/>
      <c r="F28" s="495"/>
      <c r="G28" s="495"/>
      <c r="H28" s="496"/>
      <c r="I28" s="7"/>
      <c r="J28" s="11"/>
      <c r="K28" s="113">
        <f t="shared" si="0"/>
        <v>0</v>
      </c>
    </row>
    <row r="29" spans="2:11" ht="24" thickBot="1" x14ac:dyDescent="0.65">
      <c r="B29" s="90"/>
      <c r="C29" s="90"/>
      <c r="D29" s="90"/>
      <c r="F29" s="199" t="s">
        <v>22</v>
      </c>
      <c r="G29" s="110"/>
      <c r="H29" s="106"/>
      <c r="I29" s="196">
        <f>SUM(I4:I28)</f>
        <v>540</v>
      </c>
      <c r="J29" s="197">
        <f>SUM(J4:J28)</f>
        <v>0</v>
      </c>
      <c r="K29" s="198">
        <f>SUM(K4:K28)</f>
        <v>540</v>
      </c>
    </row>
    <row r="30" spans="2:11" ht="24.6" x14ac:dyDescent="0.7">
      <c r="C30" s="49" t="s">
        <v>38</v>
      </c>
      <c r="E30" s="36"/>
      <c r="F30" s="36"/>
      <c r="G30" s="36"/>
      <c r="H30" s="36"/>
      <c r="I30" s="36"/>
      <c r="J30" s="36"/>
    </row>
    <row r="31" spans="2:11" x14ac:dyDescent="0.6">
      <c r="B31" s="177"/>
      <c r="C31" s="178"/>
      <c r="D31" s="178"/>
      <c r="E31" s="179" t="s">
        <v>39</v>
      </c>
      <c r="F31" s="178"/>
      <c r="G31" s="180"/>
      <c r="H31" s="482" t="s">
        <v>40</v>
      </c>
      <c r="I31" s="483"/>
      <c r="J31" s="483"/>
      <c r="K31" s="484"/>
    </row>
    <row r="32" spans="2:11" x14ac:dyDescent="0.6">
      <c r="B32" s="181" t="s">
        <v>152</v>
      </c>
      <c r="C32" s="182"/>
      <c r="D32" s="182"/>
      <c r="E32" s="182"/>
      <c r="F32" s="182"/>
      <c r="G32" s="184"/>
      <c r="H32" s="183"/>
      <c r="I32" s="182"/>
      <c r="J32" s="182"/>
      <c r="K32" s="184"/>
    </row>
    <row r="33" spans="2:11" x14ac:dyDescent="0.6">
      <c r="B33" s="255"/>
      <c r="C33" s="186"/>
      <c r="D33" s="186" t="s">
        <v>134</v>
      </c>
      <c r="E33" s="186"/>
      <c r="F33" s="186"/>
      <c r="G33" s="189"/>
      <c r="H33" s="188" t="s">
        <v>136</v>
      </c>
      <c r="I33" s="186"/>
      <c r="J33" s="186"/>
      <c r="K33" s="189"/>
    </row>
    <row r="34" spans="2:11" x14ac:dyDescent="0.6">
      <c r="B34" s="185"/>
      <c r="C34" s="186"/>
      <c r="D34" s="187" t="s">
        <v>135</v>
      </c>
      <c r="E34" s="186"/>
      <c r="F34" s="186"/>
      <c r="G34" s="189"/>
      <c r="H34" s="188" t="s">
        <v>137</v>
      </c>
      <c r="I34" s="56"/>
      <c r="J34" s="186"/>
      <c r="K34" s="189"/>
    </row>
    <row r="35" spans="2:11" x14ac:dyDescent="0.6">
      <c r="B35" s="185"/>
      <c r="C35" s="186"/>
      <c r="D35" s="187" t="s">
        <v>138</v>
      </c>
      <c r="E35" s="186"/>
      <c r="F35" s="186"/>
      <c r="G35" s="189"/>
      <c r="H35" s="188" t="s">
        <v>139</v>
      </c>
      <c r="I35" s="56"/>
      <c r="J35" s="186"/>
      <c r="K35" s="189"/>
    </row>
    <row r="36" spans="2:11" x14ac:dyDescent="0.6">
      <c r="B36" s="185"/>
      <c r="C36" s="186"/>
      <c r="D36" s="187" t="s">
        <v>140</v>
      </c>
      <c r="E36" s="186"/>
      <c r="F36" s="186"/>
      <c r="G36" s="189"/>
      <c r="H36" s="188" t="s">
        <v>141</v>
      </c>
      <c r="I36" s="56"/>
      <c r="J36" s="186"/>
      <c r="K36" s="189"/>
    </row>
    <row r="37" spans="2:11" x14ac:dyDescent="0.6">
      <c r="B37" s="185"/>
      <c r="C37" s="186"/>
      <c r="D37" s="187" t="s">
        <v>143</v>
      </c>
      <c r="E37" s="186"/>
      <c r="F37" s="186"/>
      <c r="G37" s="189"/>
      <c r="H37" s="188" t="s">
        <v>142</v>
      </c>
      <c r="I37" s="56"/>
      <c r="J37" s="186"/>
      <c r="K37" s="189"/>
    </row>
    <row r="38" spans="2:11" x14ac:dyDescent="0.6">
      <c r="B38" s="185"/>
      <c r="C38" s="186"/>
      <c r="D38" s="187" t="s">
        <v>144</v>
      </c>
      <c r="E38" s="186"/>
      <c r="F38" s="186"/>
      <c r="G38" s="189"/>
      <c r="H38" s="188" t="s">
        <v>147</v>
      </c>
      <c r="I38" s="56"/>
      <c r="J38" s="186"/>
      <c r="K38" s="189"/>
    </row>
    <row r="39" spans="2:11" x14ac:dyDescent="0.6">
      <c r="B39" s="185"/>
      <c r="C39" s="186"/>
      <c r="D39" s="187" t="s">
        <v>145</v>
      </c>
      <c r="E39" s="186"/>
      <c r="F39" s="186"/>
      <c r="G39" s="189"/>
      <c r="H39" s="188" t="s">
        <v>146</v>
      </c>
      <c r="I39" s="56"/>
      <c r="J39" s="186"/>
      <c r="K39" s="189"/>
    </row>
    <row r="40" spans="2:11" x14ac:dyDescent="0.6">
      <c r="B40" s="185"/>
      <c r="C40" s="186"/>
      <c r="D40" s="187" t="s">
        <v>148</v>
      </c>
      <c r="E40" s="186"/>
      <c r="F40" s="186"/>
      <c r="G40" s="189"/>
      <c r="H40" s="188" t="s">
        <v>149</v>
      </c>
      <c r="I40" s="56"/>
      <c r="J40" s="186"/>
      <c r="K40" s="189"/>
    </row>
    <row r="41" spans="2:11" x14ac:dyDescent="0.6">
      <c r="B41" s="185"/>
      <c r="C41" s="186"/>
      <c r="D41" s="187" t="s">
        <v>150</v>
      </c>
      <c r="E41" s="186"/>
      <c r="F41" s="186"/>
      <c r="G41" s="189"/>
      <c r="H41" s="188" t="s">
        <v>151</v>
      </c>
      <c r="I41" s="56"/>
      <c r="J41" s="186"/>
      <c r="K41" s="189"/>
    </row>
    <row r="42" spans="2:11" x14ac:dyDescent="0.6">
      <c r="B42" s="185"/>
      <c r="C42" s="186"/>
      <c r="D42" s="187"/>
      <c r="E42" s="186"/>
      <c r="F42" s="186"/>
      <c r="G42" s="189"/>
      <c r="H42" s="188"/>
      <c r="I42" s="56"/>
      <c r="J42" s="186"/>
      <c r="K42" s="189"/>
    </row>
    <row r="43" spans="2:11" x14ac:dyDescent="0.6">
      <c r="B43" s="190"/>
      <c r="C43" s="191"/>
      <c r="D43" s="192"/>
      <c r="E43" s="191"/>
      <c r="F43" s="191"/>
      <c r="G43" s="194"/>
      <c r="H43" s="193"/>
      <c r="I43" s="195"/>
      <c r="J43" s="191"/>
      <c r="K43" s="194"/>
    </row>
  </sheetData>
  <sheetProtection password="EA71" sheet="1" formatCells="0" formatColumns="0" formatRows="0" insertColumns="0" insertRows="0" insertHyperlinks="0" deleteColumns="0" deleteRows="0" sort="0" autoFilter="0" pivotTables="0"/>
  <mergeCells count="28">
    <mergeCell ref="B6:H6"/>
    <mergeCell ref="B7:H7"/>
    <mergeCell ref="B8:H8"/>
    <mergeCell ref="B9:H9"/>
    <mergeCell ref="B2:H3"/>
    <mergeCell ref="I2:K2"/>
    <mergeCell ref="B4:H4"/>
    <mergeCell ref="B5:H5"/>
    <mergeCell ref="B28:H28"/>
    <mergeCell ref="B21:H21"/>
    <mergeCell ref="B22:H22"/>
    <mergeCell ref="B25:H25"/>
    <mergeCell ref="B26:H26"/>
    <mergeCell ref="B16:H16"/>
    <mergeCell ref="B17:H17"/>
    <mergeCell ref="B18:H18"/>
    <mergeCell ref="B24:H24"/>
    <mergeCell ref="B23:H23"/>
    <mergeCell ref="B15:H15"/>
    <mergeCell ref="B19:H19"/>
    <mergeCell ref="B27:H27"/>
    <mergeCell ref="B20:H20"/>
    <mergeCell ref="H31:K31"/>
    <mergeCell ref="B10:H10"/>
    <mergeCell ref="B11:H11"/>
    <mergeCell ref="B12:H12"/>
    <mergeCell ref="B13:H13"/>
    <mergeCell ref="B14:H14"/>
  </mergeCells>
  <phoneticPr fontId="0" type="noConversion"/>
  <pageMargins left="0.78740157480314965" right="0.19685039370078741" top="0.39370078740157483" bottom="0.39370078740157483" header="0.19685039370078741" footer="0.19685039370078741"/>
  <pageSetup paperSize="9" scale="8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  <pageSetUpPr fitToPage="1"/>
  </sheetPr>
  <dimension ref="B1:H74"/>
  <sheetViews>
    <sheetView topLeftCell="A34" zoomScaleNormal="85" zoomScaleSheetLayoutView="100" workbookViewId="0">
      <selection activeCell="E8" sqref="E8"/>
    </sheetView>
  </sheetViews>
  <sheetFormatPr defaultColWidth="9.125" defaultRowHeight="21" x14ac:dyDescent="0.6"/>
  <cols>
    <col min="1" max="1" width="1.75" style="46" customWidth="1"/>
    <col min="2" max="2" width="5.625" style="46" customWidth="1"/>
    <col min="3" max="3" width="58.375" style="46" customWidth="1"/>
    <col min="4" max="4" width="14.125" style="46" customWidth="1"/>
    <col min="5" max="5" width="13.75" style="46" customWidth="1"/>
    <col min="6" max="6" width="14.125" style="46" customWidth="1"/>
    <col min="7" max="8" width="10.75" style="46" customWidth="1"/>
    <col min="9" max="16384" width="9.125" style="46"/>
  </cols>
  <sheetData>
    <row r="1" spans="2:8" ht="23.4" x14ac:dyDescent="0.6">
      <c r="B1" s="68" t="s">
        <v>83</v>
      </c>
      <c r="H1" s="105" t="s">
        <v>55</v>
      </c>
    </row>
    <row r="2" spans="2:8" ht="21.6" thickBot="1" x14ac:dyDescent="0.65">
      <c r="B2" s="34"/>
      <c r="F2" s="56"/>
    </row>
    <row r="3" spans="2:8" ht="24" thickBot="1" x14ac:dyDescent="0.65">
      <c r="B3" s="401" t="s">
        <v>23</v>
      </c>
      <c r="C3" s="402"/>
      <c r="D3" s="403"/>
      <c r="E3" s="509" t="s">
        <v>21</v>
      </c>
      <c r="F3" s="510"/>
      <c r="G3" s="510"/>
      <c r="H3" s="511"/>
    </row>
    <row r="4" spans="2:8" ht="24" thickBot="1" x14ac:dyDescent="0.65">
      <c r="B4" s="513"/>
      <c r="C4" s="514"/>
      <c r="D4" s="515"/>
      <c r="E4" s="516" t="s">
        <v>26</v>
      </c>
      <c r="F4" s="517"/>
      <c r="G4" s="71" t="s">
        <v>24</v>
      </c>
      <c r="H4" s="403" t="s">
        <v>15</v>
      </c>
    </row>
    <row r="5" spans="2:8" ht="24" thickBot="1" x14ac:dyDescent="0.65">
      <c r="B5" s="404"/>
      <c r="C5" s="405"/>
      <c r="D5" s="406"/>
      <c r="E5" s="114" t="s">
        <v>113</v>
      </c>
      <c r="F5" s="115" t="s">
        <v>114</v>
      </c>
      <c r="G5" s="74" t="s">
        <v>25</v>
      </c>
      <c r="H5" s="406"/>
    </row>
    <row r="6" spans="2:8" ht="21" customHeight="1" x14ac:dyDescent="0.6">
      <c r="B6" s="117" t="s">
        <v>34</v>
      </c>
      <c r="D6" s="117"/>
      <c r="E6" s="118"/>
      <c r="F6" s="9"/>
      <c r="G6" s="4"/>
      <c r="H6" s="119"/>
    </row>
    <row r="7" spans="2:8" ht="21" customHeight="1" x14ac:dyDescent="0.6">
      <c r="B7" s="120">
        <v>1</v>
      </c>
      <c r="C7" s="512" t="s">
        <v>118</v>
      </c>
      <c r="D7" s="502"/>
      <c r="E7" s="12">
        <v>20</v>
      </c>
      <c r="F7" s="10"/>
      <c r="G7" s="6"/>
      <c r="H7" s="121">
        <f>SUM(E7:G7)</f>
        <v>20</v>
      </c>
    </row>
    <row r="8" spans="2:8" ht="21" customHeight="1" x14ac:dyDescent="0.6">
      <c r="B8" s="120">
        <v>2</v>
      </c>
      <c r="C8" s="512"/>
      <c r="D8" s="502"/>
      <c r="E8" s="12"/>
      <c r="F8" s="10"/>
      <c r="G8" s="6"/>
      <c r="H8" s="121">
        <f t="shared" ref="H8:H27" si="0">SUM(E8:G8)</f>
        <v>0</v>
      </c>
    </row>
    <row r="9" spans="2:8" ht="21" customHeight="1" x14ac:dyDescent="0.6">
      <c r="B9" s="120">
        <v>3</v>
      </c>
      <c r="C9" s="501"/>
      <c r="D9" s="502"/>
      <c r="E9" s="12"/>
      <c r="F9" s="10"/>
      <c r="G9" s="6"/>
      <c r="H9" s="121">
        <f t="shared" si="0"/>
        <v>0</v>
      </c>
    </row>
    <row r="10" spans="2:8" ht="21" customHeight="1" x14ac:dyDescent="0.6">
      <c r="B10" s="120">
        <v>4</v>
      </c>
      <c r="C10" s="501"/>
      <c r="D10" s="502"/>
      <c r="E10" s="12"/>
      <c r="F10" s="10"/>
      <c r="G10" s="6"/>
      <c r="H10" s="121">
        <f t="shared" si="0"/>
        <v>0</v>
      </c>
    </row>
    <row r="11" spans="2:8" ht="21" customHeight="1" x14ac:dyDescent="0.6">
      <c r="B11" s="120">
        <v>5</v>
      </c>
      <c r="C11" s="501"/>
      <c r="D11" s="502"/>
      <c r="E11" s="12"/>
      <c r="F11" s="10"/>
      <c r="G11" s="6"/>
      <c r="H11" s="121">
        <f t="shared" si="0"/>
        <v>0</v>
      </c>
    </row>
    <row r="12" spans="2:8" ht="21" customHeight="1" x14ac:dyDescent="0.6">
      <c r="B12" s="120">
        <v>6</v>
      </c>
      <c r="C12" s="501"/>
      <c r="D12" s="502"/>
      <c r="E12" s="12"/>
      <c r="F12" s="10"/>
      <c r="G12" s="6"/>
      <c r="H12" s="121">
        <f t="shared" si="0"/>
        <v>0</v>
      </c>
    </row>
    <row r="13" spans="2:8" ht="21" customHeight="1" x14ac:dyDescent="0.6">
      <c r="B13" s="120">
        <v>7</v>
      </c>
      <c r="C13" s="501"/>
      <c r="D13" s="502"/>
      <c r="E13" s="12"/>
      <c r="F13" s="10"/>
      <c r="G13" s="6"/>
      <c r="H13" s="121">
        <f t="shared" si="0"/>
        <v>0</v>
      </c>
    </row>
    <row r="14" spans="2:8" ht="21" customHeight="1" x14ac:dyDescent="0.6">
      <c r="B14" s="120">
        <v>8</v>
      </c>
      <c r="C14" s="501"/>
      <c r="D14" s="502"/>
      <c r="E14" s="12"/>
      <c r="F14" s="10"/>
      <c r="G14" s="6"/>
      <c r="H14" s="121">
        <f t="shared" si="0"/>
        <v>0</v>
      </c>
    </row>
    <row r="15" spans="2:8" ht="21" customHeight="1" x14ac:dyDescent="0.6">
      <c r="B15" s="120">
        <v>9</v>
      </c>
      <c r="C15" s="501"/>
      <c r="D15" s="502"/>
      <c r="E15" s="12"/>
      <c r="F15" s="10"/>
      <c r="G15" s="6"/>
      <c r="H15" s="121">
        <f t="shared" si="0"/>
        <v>0</v>
      </c>
    </row>
    <row r="16" spans="2:8" ht="21" customHeight="1" x14ac:dyDescent="0.6">
      <c r="B16" s="120">
        <v>10</v>
      </c>
      <c r="C16" s="501"/>
      <c r="D16" s="502"/>
      <c r="E16" s="12"/>
      <c r="F16" s="10"/>
      <c r="G16" s="6"/>
      <c r="H16" s="121">
        <f t="shared" si="0"/>
        <v>0</v>
      </c>
    </row>
    <row r="17" spans="2:8" ht="21" customHeight="1" x14ac:dyDescent="0.6">
      <c r="B17" s="120">
        <v>11</v>
      </c>
      <c r="C17" s="501"/>
      <c r="D17" s="502"/>
      <c r="E17" s="12"/>
      <c r="F17" s="10"/>
      <c r="G17" s="6"/>
      <c r="H17" s="121">
        <f t="shared" si="0"/>
        <v>0</v>
      </c>
    </row>
    <row r="18" spans="2:8" ht="21" customHeight="1" x14ac:dyDescent="0.6">
      <c r="B18" s="120">
        <v>12</v>
      </c>
      <c r="C18" s="501"/>
      <c r="D18" s="502"/>
      <c r="E18" s="12"/>
      <c r="F18" s="10"/>
      <c r="G18" s="6"/>
      <c r="H18" s="121">
        <f t="shared" si="0"/>
        <v>0</v>
      </c>
    </row>
    <row r="19" spans="2:8" ht="21" customHeight="1" x14ac:dyDescent="0.6">
      <c r="B19" s="120">
        <v>13</v>
      </c>
      <c r="C19" s="501"/>
      <c r="D19" s="502"/>
      <c r="E19" s="12"/>
      <c r="F19" s="10"/>
      <c r="G19" s="6"/>
      <c r="H19" s="121">
        <f t="shared" si="0"/>
        <v>0</v>
      </c>
    </row>
    <row r="20" spans="2:8" ht="21" customHeight="1" x14ac:dyDescent="0.6">
      <c r="B20" s="120">
        <v>14</v>
      </c>
      <c r="C20" s="501"/>
      <c r="D20" s="502"/>
      <c r="E20" s="12"/>
      <c r="F20" s="10"/>
      <c r="G20" s="6"/>
      <c r="H20" s="121">
        <f t="shared" si="0"/>
        <v>0</v>
      </c>
    </row>
    <row r="21" spans="2:8" ht="21" customHeight="1" x14ac:dyDescent="0.6">
      <c r="B21" s="120">
        <v>15</v>
      </c>
      <c r="C21" s="501"/>
      <c r="D21" s="502"/>
      <c r="E21" s="12"/>
      <c r="F21" s="10"/>
      <c r="G21" s="6"/>
      <c r="H21" s="121">
        <f t="shared" si="0"/>
        <v>0</v>
      </c>
    </row>
    <row r="22" spans="2:8" ht="21" customHeight="1" x14ac:dyDescent="0.6">
      <c r="B22" s="120">
        <v>16</v>
      </c>
      <c r="C22" s="501"/>
      <c r="D22" s="502"/>
      <c r="E22" s="12"/>
      <c r="F22" s="10"/>
      <c r="G22" s="6"/>
      <c r="H22" s="121">
        <f t="shared" si="0"/>
        <v>0</v>
      </c>
    </row>
    <row r="23" spans="2:8" ht="21" customHeight="1" x14ac:dyDescent="0.6">
      <c r="B23" s="120">
        <v>17</v>
      </c>
      <c r="C23" s="501"/>
      <c r="D23" s="502"/>
      <c r="E23" s="12"/>
      <c r="F23" s="10"/>
      <c r="G23" s="6"/>
      <c r="H23" s="121">
        <f t="shared" si="0"/>
        <v>0</v>
      </c>
    </row>
    <row r="24" spans="2:8" ht="21" customHeight="1" x14ac:dyDescent="0.6">
      <c r="B24" s="120">
        <v>18</v>
      </c>
      <c r="C24" s="501"/>
      <c r="D24" s="502"/>
      <c r="E24" s="12"/>
      <c r="F24" s="10"/>
      <c r="G24" s="6"/>
      <c r="H24" s="121">
        <f t="shared" si="0"/>
        <v>0</v>
      </c>
    </row>
    <row r="25" spans="2:8" ht="21" customHeight="1" x14ac:dyDescent="0.6">
      <c r="B25" s="120">
        <v>19</v>
      </c>
      <c r="C25" s="501"/>
      <c r="D25" s="502"/>
      <c r="E25" s="12"/>
      <c r="F25" s="10"/>
      <c r="G25" s="6"/>
      <c r="H25" s="121">
        <f t="shared" si="0"/>
        <v>0</v>
      </c>
    </row>
    <row r="26" spans="2:8" ht="21" customHeight="1" x14ac:dyDescent="0.6">
      <c r="B26" s="120">
        <v>20</v>
      </c>
      <c r="C26" s="501"/>
      <c r="D26" s="502"/>
      <c r="E26" s="12"/>
      <c r="F26" s="10"/>
      <c r="G26" s="6"/>
      <c r="H26" s="121">
        <f t="shared" si="0"/>
        <v>0</v>
      </c>
    </row>
    <row r="27" spans="2:8" ht="21" customHeight="1" x14ac:dyDescent="0.6">
      <c r="B27" s="120">
        <v>21</v>
      </c>
      <c r="C27" s="501"/>
      <c r="D27" s="502"/>
      <c r="E27" s="12"/>
      <c r="F27" s="10"/>
      <c r="G27" s="6"/>
      <c r="H27" s="121">
        <f t="shared" si="0"/>
        <v>0</v>
      </c>
    </row>
    <row r="28" spans="2:8" ht="21" customHeight="1" x14ac:dyDescent="0.6">
      <c r="B28" s="120">
        <v>22</v>
      </c>
      <c r="C28" s="501"/>
      <c r="D28" s="502"/>
      <c r="E28" s="12"/>
      <c r="F28" s="10"/>
      <c r="G28" s="6"/>
      <c r="H28" s="121">
        <f t="shared" ref="H28:H60" si="1">SUM(E28:G28)</f>
        <v>0</v>
      </c>
    </row>
    <row r="29" spans="2:8" ht="21" customHeight="1" x14ac:dyDescent="0.6">
      <c r="B29" s="120">
        <v>23</v>
      </c>
      <c r="C29" s="501"/>
      <c r="D29" s="502"/>
      <c r="E29" s="12"/>
      <c r="F29" s="10"/>
      <c r="G29" s="6"/>
      <c r="H29" s="121">
        <f t="shared" si="1"/>
        <v>0</v>
      </c>
    </row>
    <row r="30" spans="2:8" ht="21" customHeight="1" x14ac:dyDescent="0.6">
      <c r="B30" s="120">
        <v>24</v>
      </c>
      <c r="C30" s="501"/>
      <c r="D30" s="502"/>
      <c r="E30" s="12"/>
      <c r="F30" s="10"/>
      <c r="G30" s="6"/>
      <c r="H30" s="121">
        <f t="shared" si="1"/>
        <v>0</v>
      </c>
    </row>
    <row r="31" spans="2:8" ht="21" customHeight="1" x14ac:dyDescent="0.6">
      <c r="B31" s="120">
        <v>25</v>
      </c>
      <c r="C31" s="501"/>
      <c r="D31" s="502"/>
      <c r="E31" s="12"/>
      <c r="F31" s="10"/>
      <c r="G31" s="6"/>
      <c r="H31" s="121">
        <f t="shared" si="1"/>
        <v>0</v>
      </c>
    </row>
    <row r="32" spans="2:8" ht="21" customHeight="1" x14ac:dyDescent="0.6">
      <c r="B32" s="120">
        <v>26</v>
      </c>
      <c r="C32" s="501"/>
      <c r="D32" s="502"/>
      <c r="E32" s="12"/>
      <c r="F32" s="10"/>
      <c r="G32" s="6"/>
      <c r="H32" s="121">
        <f t="shared" si="1"/>
        <v>0</v>
      </c>
    </row>
    <row r="33" spans="2:8" ht="21" customHeight="1" x14ac:dyDescent="0.6">
      <c r="B33" s="120">
        <v>27</v>
      </c>
      <c r="C33" s="501"/>
      <c r="D33" s="502"/>
      <c r="E33" s="12"/>
      <c r="F33" s="10"/>
      <c r="G33" s="6"/>
      <c r="H33" s="121">
        <f t="shared" si="1"/>
        <v>0</v>
      </c>
    </row>
    <row r="34" spans="2:8" ht="21" customHeight="1" x14ac:dyDescent="0.6">
      <c r="B34" s="120">
        <v>28</v>
      </c>
      <c r="C34" s="501"/>
      <c r="D34" s="502"/>
      <c r="E34" s="12"/>
      <c r="F34" s="10"/>
      <c r="G34" s="6"/>
      <c r="H34" s="121">
        <f t="shared" si="1"/>
        <v>0</v>
      </c>
    </row>
    <row r="35" spans="2:8" ht="21" customHeight="1" x14ac:dyDescent="0.6">
      <c r="B35" s="120">
        <v>29</v>
      </c>
      <c r="C35" s="501"/>
      <c r="D35" s="502"/>
      <c r="E35" s="12"/>
      <c r="F35" s="10"/>
      <c r="G35" s="6"/>
      <c r="H35" s="121">
        <f t="shared" si="1"/>
        <v>0</v>
      </c>
    </row>
    <row r="36" spans="2:8" ht="21" customHeight="1" thickBot="1" x14ac:dyDescent="0.65">
      <c r="B36" s="305">
        <v>30</v>
      </c>
      <c r="C36" s="507"/>
      <c r="D36" s="508"/>
      <c r="E36" s="284"/>
      <c r="F36" s="285"/>
      <c r="G36" s="145"/>
      <c r="H36" s="286">
        <f t="shared" si="1"/>
        <v>0</v>
      </c>
    </row>
    <row r="37" spans="2:8" ht="21" customHeight="1" x14ac:dyDescent="0.6">
      <c r="B37" s="505" t="s">
        <v>178</v>
      </c>
      <c r="C37" s="506"/>
      <c r="D37" s="522" t="s">
        <v>17</v>
      </c>
      <c r="E37" s="523"/>
      <c r="F37" s="523"/>
      <c r="G37" s="290"/>
      <c r="H37" s="291"/>
    </row>
    <row r="38" spans="2:8" ht="21" customHeight="1" x14ac:dyDescent="0.6">
      <c r="B38" s="120"/>
      <c r="C38" s="267" t="s">
        <v>179</v>
      </c>
      <c r="D38" s="521" t="s">
        <v>24</v>
      </c>
      <c r="E38" s="524" t="s">
        <v>180</v>
      </c>
      <c r="F38" s="524"/>
      <c r="G38" s="292"/>
      <c r="H38" s="293"/>
    </row>
    <row r="39" spans="2:8" ht="21" customHeight="1" x14ac:dyDescent="0.6">
      <c r="B39" s="120">
        <v>1</v>
      </c>
      <c r="C39" s="265"/>
      <c r="D39" s="521"/>
      <c r="E39" s="294" t="s">
        <v>181</v>
      </c>
      <c r="F39" s="294" t="s">
        <v>182</v>
      </c>
      <c r="G39" s="292"/>
      <c r="H39" s="293"/>
    </row>
    <row r="40" spans="2:8" ht="21" customHeight="1" x14ac:dyDescent="0.6">
      <c r="B40" s="120">
        <v>2</v>
      </c>
      <c r="C40" s="265"/>
      <c r="D40" s="295"/>
      <c r="E40" s="296"/>
      <c r="G40" s="292"/>
      <c r="H40" s="297">
        <f>(D40*2.5)+(E40*2.5)+(F40*2)</f>
        <v>0</v>
      </c>
    </row>
    <row r="41" spans="2:8" ht="21" customHeight="1" x14ac:dyDescent="0.6">
      <c r="B41" s="120">
        <v>3</v>
      </c>
      <c r="C41" s="265"/>
      <c r="D41" s="295"/>
      <c r="E41" s="296"/>
      <c r="F41" s="296"/>
      <c r="G41" s="292"/>
      <c r="H41" s="297">
        <f t="shared" ref="H41:H48" si="2">(D41*2.5)+(E41*2.5)+(F41*2)</f>
        <v>0</v>
      </c>
    </row>
    <row r="42" spans="2:8" ht="21" customHeight="1" x14ac:dyDescent="0.6">
      <c r="B42" s="120">
        <v>4</v>
      </c>
      <c r="C42" s="265"/>
      <c r="D42" s="295"/>
      <c r="E42" s="296"/>
      <c r="F42" s="296"/>
      <c r="G42" s="292"/>
      <c r="H42" s="297">
        <f t="shared" si="2"/>
        <v>0</v>
      </c>
    </row>
    <row r="43" spans="2:8" ht="21" customHeight="1" x14ac:dyDescent="0.6">
      <c r="B43" s="120">
        <v>5</v>
      </c>
      <c r="C43" s="265"/>
      <c r="D43" s="295"/>
      <c r="E43" s="296"/>
      <c r="F43" s="296"/>
      <c r="G43" s="292"/>
      <c r="H43" s="297">
        <f t="shared" si="2"/>
        <v>0</v>
      </c>
    </row>
    <row r="44" spans="2:8" ht="21" customHeight="1" x14ac:dyDescent="0.6">
      <c r="B44" s="120">
        <v>6</v>
      </c>
      <c r="C44" s="265"/>
      <c r="D44" s="295"/>
      <c r="E44" s="296"/>
      <c r="F44" s="296"/>
      <c r="G44" s="292"/>
      <c r="H44" s="297">
        <f t="shared" si="2"/>
        <v>0</v>
      </c>
    </row>
    <row r="45" spans="2:8" ht="21" customHeight="1" x14ac:dyDescent="0.6">
      <c r="B45" s="120">
        <v>7</v>
      </c>
      <c r="C45" s="265"/>
      <c r="D45" s="302"/>
      <c r="E45" s="303"/>
      <c r="F45" s="303"/>
      <c r="G45" s="304"/>
      <c r="H45" s="297">
        <f t="shared" si="2"/>
        <v>0</v>
      </c>
    </row>
    <row r="46" spans="2:8" ht="21" customHeight="1" x14ac:dyDescent="0.6">
      <c r="B46" s="120">
        <v>8</v>
      </c>
      <c r="C46" s="265"/>
      <c r="D46" s="302"/>
      <c r="E46" s="303"/>
      <c r="F46" s="303"/>
      <c r="G46" s="304"/>
      <c r="H46" s="297">
        <f t="shared" si="2"/>
        <v>0</v>
      </c>
    </row>
    <row r="47" spans="2:8" ht="21" customHeight="1" x14ac:dyDescent="0.6">
      <c r="B47" s="120">
        <v>9</v>
      </c>
      <c r="C47" s="265"/>
      <c r="D47" s="302"/>
      <c r="E47" s="303"/>
      <c r="F47" s="303"/>
      <c r="G47" s="304"/>
      <c r="H47" s="297">
        <f t="shared" si="2"/>
        <v>0</v>
      </c>
    </row>
    <row r="48" spans="2:8" ht="21" customHeight="1" x14ac:dyDescent="0.6">
      <c r="B48" s="305">
        <v>10</v>
      </c>
      <c r="C48" s="306"/>
      <c r="D48" s="302"/>
      <c r="E48" s="303"/>
      <c r="F48" s="303"/>
      <c r="G48" s="304"/>
      <c r="H48" s="309">
        <f t="shared" si="2"/>
        <v>0</v>
      </c>
    </row>
    <row r="49" spans="2:8" ht="21" customHeight="1" x14ac:dyDescent="0.6">
      <c r="B49" s="310"/>
      <c r="C49" s="311" t="s">
        <v>177</v>
      </c>
      <c r="D49" s="521" t="s">
        <v>24</v>
      </c>
      <c r="E49" s="524" t="s">
        <v>180</v>
      </c>
      <c r="F49" s="524"/>
      <c r="G49" s="292"/>
      <c r="H49" s="293"/>
    </row>
    <row r="50" spans="2:8" ht="21" customHeight="1" x14ac:dyDescent="0.6">
      <c r="B50" s="120">
        <v>1</v>
      </c>
      <c r="C50" s="265"/>
      <c r="D50" s="521"/>
      <c r="E50" s="294" t="s">
        <v>181</v>
      </c>
      <c r="F50" s="294" t="s">
        <v>182</v>
      </c>
      <c r="G50" s="292"/>
      <c r="H50" s="293"/>
    </row>
    <row r="51" spans="2:8" ht="21" customHeight="1" x14ac:dyDescent="0.6">
      <c r="B51" s="120">
        <v>2</v>
      </c>
      <c r="C51" s="265"/>
      <c r="D51" s="295"/>
      <c r="E51" s="296"/>
      <c r="G51" s="292"/>
      <c r="H51" s="297">
        <f>(D51*2.5)+(E51*2.5)+(F51*2)</f>
        <v>0</v>
      </c>
    </row>
    <row r="52" spans="2:8" ht="21" customHeight="1" x14ac:dyDescent="0.6">
      <c r="B52" s="120">
        <v>3</v>
      </c>
      <c r="C52" s="265"/>
      <c r="D52" s="295"/>
      <c r="E52" s="296"/>
      <c r="F52" s="296"/>
      <c r="G52" s="292"/>
      <c r="H52" s="297">
        <f t="shared" ref="H52:H59" si="3">(D52*2.5)+(E52*2.5)+(F52*2)</f>
        <v>0</v>
      </c>
    </row>
    <row r="53" spans="2:8" ht="21" customHeight="1" x14ac:dyDescent="0.6">
      <c r="B53" s="120">
        <v>4</v>
      </c>
      <c r="C53" s="265"/>
      <c r="D53" s="295"/>
      <c r="E53" s="296"/>
      <c r="F53" s="296"/>
      <c r="G53" s="292"/>
      <c r="H53" s="297">
        <f t="shared" si="3"/>
        <v>0</v>
      </c>
    </row>
    <row r="54" spans="2:8" ht="21" customHeight="1" x14ac:dyDescent="0.6">
      <c r="B54" s="120">
        <v>5</v>
      </c>
      <c r="C54" s="265"/>
      <c r="D54" s="295"/>
      <c r="E54" s="296"/>
      <c r="F54" s="296"/>
      <c r="G54" s="292"/>
      <c r="H54" s="297">
        <f t="shared" si="3"/>
        <v>0</v>
      </c>
    </row>
    <row r="55" spans="2:8" ht="21" customHeight="1" x14ac:dyDescent="0.6">
      <c r="B55" s="120">
        <v>6</v>
      </c>
      <c r="C55" s="265"/>
      <c r="D55" s="295"/>
      <c r="E55" s="296"/>
      <c r="F55" s="296"/>
      <c r="G55" s="292"/>
      <c r="H55" s="297">
        <f t="shared" si="3"/>
        <v>0</v>
      </c>
    </row>
    <row r="56" spans="2:8" ht="21" customHeight="1" x14ac:dyDescent="0.6">
      <c r="B56" s="120">
        <v>7</v>
      </c>
      <c r="C56" s="265"/>
      <c r="D56" s="302"/>
      <c r="E56" s="303"/>
      <c r="F56" s="303"/>
      <c r="G56" s="304"/>
      <c r="H56" s="297">
        <f t="shared" si="3"/>
        <v>0</v>
      </c>
    </row>
    <row r="57" spans="2:8" ht="21" customHeight="1" x14ac:dyDescent="0.6">
      <c r="B57" s="120">
        <v>8</v>
      </c>
      <c r="C57" s="265"/>
      <c r="D57" s="302"/>
      <c r="E57" s="303"/>
      <c r="F57" s="303"/>
      <c r="G57" s="304"/>
      <c r="H57" s="297">
        <f t="shared" si="3"/>
        <v>0</v>
      </c>
    </row>
    <row r="58" spans="2:8" ht="21" customHeight="1" x14ac:dyDescent="0.6">
      <c r="B58" s="120">
        <v>9</v>
      </c>
      <c r="C58" s="265"/>
      <c r="D58" s="302"/>
      <c r="E58" s="303"/>
      <c r="F58" s="303"/>
      <c r="G58" s="304"/>
      <c r="H58" s="297">
        <f t="shared" si="3"/>
        <v>0</v>
      </c>
    </row>
    <row r="59" spans="2:8" ht="21.6" thickBot="1" x14ac:dyDescent="0.65">
      <c r="B59" s="308">
        <v>10</v>
      </c>
      <c r="C59" s="266"/>
      <c r="D59" s="298"/>
      <c r="E59" s="299"/>
      <c r="F59" s="299"/>
      <c r="G59" s="301"/>
      <c r="H59" s="300">
        <f t="shared" si="3"/>
        <v>0</v>
      </c>
    </row>
    <row r="60" spans="2:8" x14ac:dyDescent="0.6">
      <c r="B60" s="307"/>
      <c r="C60" s="503"/>
      <c r="D60" s="504"/>
      <c r="E60" s="287"/>
      <c r="F60" s="288"/>
      <c r="G60" s="140"/>
      <c r="H60" s="289">
        <f t="shared" si="1"/>
        <v>0</v>
      </c>
    </row>
    <row r="61" spans="2:8" x14ac:dyDescent="0.6">
      <c r="B61" s="120"/>
      <c r="C61" s="501"/>
      <c r="D61" s="502"/>
      <c r="E61" s="12"/>
      <c r="F61" s="10"/>
      <c r="G61" s="6"/>
      <c r="H61" s="121">
        <f t="shared" ref="H61:H69" si="4">SUM(E61:G61)</f>
        <v>0</v>
      </c>
    </row>
    <row r="62" spans="2:8" x14ac:dyDescent="0.6">
      <c r="B62" s="120"/>
      <c r="C62" s="501"/>
      <c r="D62" s="502"/>
      <c r="E62" s="12"/>
      <c r="F62" s="10"/>
      <c r="G62" s="6"/>
      <c r="H62" s="121">
        <f t="shared" si="4"/>
        <v>0</v>
      </c>
    </row>
    <row r="63" spans="2:8" x14ac:dyDescent="0.6">
      <c r="B63" s="120"/>
      <c r="C63" s="501"/>
      <c r="D63" s="502"/>
      <c r="E63" s="12"/>
      <c r="F63" s="10"/>
      <c r="G63" s="6"/>
      <c r="H63" s="121">
        <f t="shared" si="4"/>
        <v>0</v>
      </c>
    </row>
    <row r="64" spans="2:8" x14ac:dyDescent="0.6">
      <c r="B64" s="120"/>
      <c r="C64" s="501"/>
      <c r="D64" s="502"/>
      <c r="E64" s="12"/>
      <c r="F64" s="10"/>
      <c r="G64" s="6"/>
      <c r="H64" s="121">
        <f t="shared" si="4"/>
        <v>0</v>
      </c>
    </row>
    <row r="65" spans="2:8" x14ac:dyDescent="0.6">
      <c r="B65" s="120"/>
      <c r="C65" s="501"/>
      <c r="D65" s="502"/>
      <c r="E65" s="12"/>
      <c r="F65" s="10"/>
      <c r="G65" s="6"/>
      <c r="H65" s="121">
        <f t="shared" si="4"/>
        <v>0</v>
      </c>
    </row>
    <row r="66" spans="2:8" x14ac:dyDescent="0.6">
      <c r="B66" s="120"/>
      <c r="C66" s="501"/>
      <c r="D66" s="502"/>
      <c r="E66" s="12"/>
      <c r="F66" s="10"/>
      <c r="G66" s="6"/>
      <c r="H66" s="121">
        <f t="shared" si="4"/>
        <v>0</v>
      </c>
    </row>
    <row r="67" spans="2:8" x14ac:dyDescent="0.6">
      <c r="B67" s="120"/>
      <c r="C67" s="501"/>
      <c r="D67" s="502"/>
      <c r="E67" s="12"/>
      <c r="F67" s="10"/>
      <c r="G67" s="6"/>
      <c r="H67" s="121">
        <f t="shared" si="4"/>
        <v>0</v>
      </c>
    </row>
    <row r="68" spans="2:8" x14ac:dyDescent="0.6">
      <c r="B68" s="120"/>
      <c r="C68" s="501"/>
      <c r="D68" s="502"/>
      <c r="E68" s="12"/>
      <c r="F68" s="10"/>
      <c r="G68" s="6"/>
      <c r="H68" s="121">
        <f t="shared" si="4"/>
        <v>0</v>
      </c>
    </row>
    <row r="69" spans="2:8" ht="21.6" thickBot="1" x14ac:dyDescent="0.65">
      <c r="B69" s="120"/>
      <c r="C69" s="525"/>
      <c r="D69" s="526"/>
      <c r="E69" s="13"/>
      <c r="F69" s="11"/>
      <c r="G69" s="8"/>
      <c r="H69" s="122">
        <f t="shared" si="4"/>
        <v>0</v>
      </c>
    </row>
    <row r="70" spans="2:8" ht="24" thickBot="1" x14ac:dyDescent="0.65">
      <c r="B70" s="90"/>
      <c r="C70" s="402" t="s">
        <v>66</v>
      </c>
      <c r="D70" s="403"/>
      <c r="E70" s="518">
        <f>SUM(H7:H69)</f>
        <v>20</v>
      </c>
      <c r="F70" s="519"/>
      <c r="G70" s="519"/>
      <c r="H70" s="520"/>
    </row>
    <row r="73" spans="2:8" x14ac:dyDescent="0.6">
      <c r="C73" s="95" t="s">
        <v>117</v>
      </c>
    </row>
    <row r="74" spans="2:8" x14ac:dyDescent="0.6">
      <c r="C74" s="95"/>
    </row>
  </sheetData>
  <sheetProtection algorithmName="SHA-512" hashValue="Mp2J9wsiF0Mqg+qCU3iIu0crjViKX5HW66BRm9FH4jMNHpIklFPa3Zv69uOdXlRzMvNhmm264upBY/26LxWfjQ==" saltValue="E9645oEKWSM0Osz0+4O2BQ==" spinCount="100000" sheet="1" formatCells="0" formatColumns="0" formatRows="0" insertColumns="0" insertRows="0" insertHyperlinks="0" deleteColumns="0" deleteRows="0" sort="0" autoFilter="0" pivotTables="0"/>
  <mergeCells count="52">
    <mergeCell ref="C28:D28"/>
    <mergeCell ref="C29:D29"/>
    <mergeCell ref="C25:D25"/>
    <mergeCell ref="E70:H70"/>
    <mergeCell ref="D38:D39"/>
    <mergeCell ref="D37:F37"/>
    <mergeCell ref="D49:D50"/>
    <mergeCell ref="E49:F49"/>
    <mergeCell ref="C64:D64"/>
    <mergeCell ref="E38:F38"/>
    <mergeCell ref="C70:D70"/>
    <mergeCell ref="C69:D69"/>
    <mergeCell ref="C26:D26"/>
    <mergeCell ref="C27:D27"/>
    <mergeCell ref="C32:D32"/>
    <mergeCell ref="C35:D35"/>
    <mergeCell ref="C10:D10"/>
    <mergeCell ref="C11:D11"/>
    <mergeCell ref="C22:D22"/>
    <mergeCell ref="C23:D23"/>
    <mergeCell ref="C24:D24"/>
    <mergeCell ref="C12:D12"/>
    <mergeCell ref="C16:D16"/>
    <mergeCell ref="C17:D17"/>
    <mergeCell ref="C18:D18"/>
    <mergeCell ref="C19:D19"/>
    <mergeCell ref="C13:D13"/>
    <mergeCell ref="C14:D14"/>
    <mergeCell ref="C20:D20"/>
    <mergeCell ref="C21:D21"/>
    <mergeCell ref="C15:D15"/>
    <mergeCell ref="E3:H3"/>
    <mergeCell ref="H4:H5"/>
    <mergeCell ref="C7:D7"/>
    <mergeCell ref="C8:D8"/>
    <mergeCell ref="C9:D9"/>
    <mergeCell ref="B3:D5"/>
    <mergeCell ref="E4:F4"/>
    <mergeCell ref="C68:D68"/>
    <mergeCell ref="C30:D30"/>
    <mergeCell ref="C31:D31"/>
    <mergeCell ref="C33:D33"/>
    <mergeCell ref="C34:D34"/>
    <mergeCell ref="C65:D65"/>
    <mergeCell ref="C66:D66"/>
    <mergeCell ref="C60:D60"/>
    <mergeCell ref="C67:D67"/>
    <mergeCell ref="B37:C37"/>
    <mergeCell ref="C36:D36"/>
    <mergeCell ref="C61:D61"/>
    <mergeCell ref="C62:D62"/>
    <mergeCell ref="C63:D63"/>
  </mergeCells>
  <phoneticPr fontId="0" type="noConversion"/>
  <pageMargins left="0.78740157480314965" right="0.19685039370078741" top="0.39370078740157483" bottom="0.39370078740157483" header="0.19685039370078741" footer="0.19685039370078741"/>
  <pageSetup paperSize="9" scale="8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6"/>
    <pageSetUpPr fitToPage="1"/>
  </sheetPr>
  <dimension ref="B1:H40"/>
  <sheetViews>
    <sheetView topLeftCell="A34" zoomScale="130" zoomScaleNormal="130" zoomScaleSheetLayoutView="100" workbookViewId="0">
      <selection activeCell="C16" sqref="C16:D16"/>
    </sheetView>
  </sheetViews>
  <sheetFormatPr defaultColWidth="9.125" defaultRowHeight="21" x14ac:dyDescent="0.6"/>
  <cols>
    <col min="1" max="1" width="1.75" style="46" customWidth="1"/>
    <col min="2" max="2" width="5.625" style="46" customWidth="1"/>
    <col min="3" max="3" width="53.75" style="46" customWidth="1"/>
    <col min="4" max="4" width="18.625" style="46" customWidth="1"/>
    <col min="5" max="5" width="10.625" style="46" customWidth="1"/>
    <col min="6" max="6" width="12.125" style="46" customWidth="1"/>
    <col min="7" max="8" width="10.75" style="46" customWidth="1"/>
    <col min="9" max="16384" width="9.125" style="46"/>
  </cols>
  <sheetData>
    <row r="1" spans="2:8" ht="23.4" x14ac:dyDescent="0.6">
      <c r="B1" s="68" t="s">
        <v>186</v>
      </c>
      <c r="H1" s="105" t="s">
        <v>81</v>
      </c>
    </row>
    <row r="2" spans="2:8" ht="21.6" thickBot="1" x14ac:dyDescent="0.65">
      <c r="B2" s="34"/>
      <c r="F2" s="56"/>
    </row>
    <row r="3" spans="2:8" ht="24" thickBot="1" x14ac:dyDescent="0.65">
      <c r="B3" s="401" t="s">
        <v>23</v>
      </c>
      <c r="C3" s="402"/>
      <c r="D3" s="403"/>
      <c r="E3" s="509" t="s">
        <v>21</v>
      </c>
      <c r="F3" s="510"/>
      <c r="G3" s="510"/>
      <c r="H3" s="511"/>
    </row>
    <row r="4" spans="2:8" ht="24" thickBot="1" x14ac:dyDescent="0.65">
      <c r="B4" s="513"/>
      <c r="C4" s="514"/>
      <c r="D4" s="515"/>
      <c r="E4" s="516" t="s">
        <v>26</v>
      </c>
      <c r="F4" s="517"/>
      <c r="G4" s="71" t="s">
        <v>24</v>
      </c>
      <c r="H4" s="403" t="s">
        <v>15</v>
      </c>
    </row>
    <row r="5" spans="2:8" ht="24" thickBot="1" x14ac:dyDescent="0.65">
      <c r="B5" s="404"/>
      <c r="C5" s="405"/>
      <c r="D5" s="406"/>
      <c r="E5" s="114" t="s">
        <v>113</v>
      </c>
      <c r="F5" s="115" t="s">
        <v>114</v>
      </c>
      <c r="G5" s="74" t="s">
        <v>25</v>
      </c>
      <c r="H5" s="406"/>
    </row>
    <row r="6" spans="2:8" ht="21" customHeight="1" x14ac:dyDescent="0.6">
      <c r="B6" s="116"/>
      <c r="C6" s="117" t="s">
        <v>45</v>
      </c>
      <c r="D6" s="117"/>
      <c r="E6" s="118"/>
      <c r="F6" s="9"/>
      <c r="G6" s="4"/>
      <c r="H6" s="119"/>
    </row>
    <row r="7" spans="2:8" ht="21" customHeight="1" x14ac:dyDescent="0.6">
      <c r="B7" s="120">
        <v>1</v>
      </c>
      <c r="C7" s="527" t="s">
        <v>118</v>
      </c>
      <c r="D7" s="472"/>
      <c r="E7" s="12">
        <v>8</v>
      </c>
      <c r="F7" s="10"/>
      <c r="G7" s="6"/>
      <c r="H7" s="121">
        <f t="shared" ref="H7:H38" si="0">SUM(E7:G7)</f>
        <v>8</v>
      </c>
    </row>
    <row r="8" spans="2:8" ht="21" customHeight="1" x14ac:dyDescent="0.6">
      <c r="B8" s="120">
        <v>2</v>
      </c>
      <c r="C8" s="471"/>
      <c r="D8" s="472"/>
      <c r="E8" s="12"/>
      <c r="F8" s="10"/>
      <c r="G8" s="6"/>
      <c r="H8" s="121">
        <f t="shared" si="0"/>
        <v>0</v>
      </c>
    </row>
    <row r="9" spans="2:8" ht="21" customHeight="1" x14ac:dyDescent="0.6">
      <c r="B9" s="120">
        <v>3</v>
      </c>
      <c r="C9" s="471"/>
      <c r="D9" s="472"/>
      <c r="E9" s="12"/>
      <c r="F9" s="10"/>
      <c r="G9" s="6"/>
      <c r="H9" s="121">
        <f t="shared" si="0"/>
        <v>0</v>
      </c>
    </row>
    <row r="10" spans="2:8" ht="21" customHeight="1" x14ac:dyDescent="0.6">
      <c r="B10" s="120">
        <v>4</v>
      </c>
      <c r="C10" s="471"/>
      <c r="D10" s="472"/>
      <c r="E10" s="12"/>
      <c r="F10" s="10"/>
      <c r="G10" s="6"/>
      <c r="H10" s="121">
        <f t="shared" si="0"/>
        <v>0</v>
      </c>
    </row>
    <row r="11" spans="2:8" ht="21" customHeight="1" x14ac:dyDescent="0.6">
      <c r="B11" s="120">
        <v>5</v>
      </c>
      <c r="C11" s="471"/>
      <c r="D11" s="472"/>
      <c r="E11" s="12"/>
      <c r="F11" s="10"/>
      <c r="G11" s="6"/>
      <c r="H11" s="121">
        <f t="shared" si="0"/>
        <v>0</v>
      </c>
    </row>
    <row r="12" spans="2:8" ht="21" customHeight="1" x14ac:dyDescent="0.6">
      <c r="B12" s="120">
        <v>6</v>
      </c>
      <c r="C12" s="471"/>
      <c r="D12" s="472"/>
      <c r="E12" s="12"/>
      <c r="F12" s="10"/>
      <c r="G12" s="6"/>
      <c r="H12" s="121">
        <f t="shared" si="0"/>
        <v>0</v>
      </c>
    </row>
    <row r="13" spans="2:8" ht="21" customHeight="1" x14ac:dyDescent="0.6">
      <c r="B13" s="120">
        <v>7</v>
      </c>
      <c r="C13" s="471" t="s">
        <v>118</v>
      </c>
      <c r="D13" s="472"/>
      <c r="E13" s="12"/>
      <c r="F13" s="10"/>
      <c r="G13" s="6">
        <v>15</v>
      </c>
      <c r="H13" s="121">
        <f t="shared" si="0"/>
        <v>15</v>
      </c>
    </row>
    <row r="14" spans="2:8" ht="21" customHeight="1" x14ac:dyDescent="0.6">
      <c r="B14" s="120">
        <v>8</v>
      </c>
      <c r="C14" s="471"/>
      <c r="D14" s="472"/>
      <c r="E14" s="12"/>
      <c r="F14" s="10"/>
      <c r="G14" s="6"/>
      <c r="H14" s="121">
        <f t="shared" si="0"/>
        <v>0</v>
      </c>
    </row>
    <row r="15" spans="2:8" ht="21" customHeight="1" x14ac:dyDescent="0.6">
      <c r="B15" s="120">
        <v>9</v>
      </c>
      <c r="C15" s="471"/>
      <c r="D15" s="472"/>
      <c r="E15" s="12"/>
      <c r="F15" s="10"/>
      <c r="G15" s="6"/>
      <c r="H15" s="121">
        <f t="shared" si="0"/>
        <v>0</v>
      </c>
    </row>
    <row r="16" spans="2:8" ht="21" customHeight="1" x14ac:dyDescent="0.6">
      <c r="B16" s="120">
        <v>10</v>
      </c>
      <c r="C16" s="471"/>
      <c r="D16" s="472"/>
      <c r="E16" s="12"/>
      <c r="F16" s="10"/>
      <c r="G16" s="6"/>
      <c r="H16" s="121">
        <f t="shared" si="0"/>
        <v>0</v>
      </c>
    </row>
    <row r="17" spans="2:8" ht="21" customHeight="1" x14ac:dyDescent="0.6">
      <c r="B17" s="120">
        <v>11</v>
      </c>
      <c r="C17" s="471"/>
      <c r="D17" s="472"/>
      <c r="E17" s="12"/>
      <c r="F17" s="10"/>
      <c r="G17" s="6"/>
      <c r="H17" s="121">
        <f t="shared" si="0"/>
        <v>0</v>
      </c>
    </row>
    <row r="18" spans="2:8" ht="21" customHeight="1" x14ac:dyDescent="0.6">
      <c r="B18" s="120">
        <v>12</v>
      </c>
      <c r="C18" s="471"/>
      <c r="D18" s="472"/>
      <c r="E18" s="12"/>
      <c r="F18" s="10"/>
      <c r="G18" s="6"/>
      <c r="H18" s="121">
        <f t="shared" si="0"/>
        <v>0</v>
      </c>
    </row>
    <row r="19" spans="2:8" ht="21" customHeight="1" x14ac:dyDescent="0.6">
      <c r="B19" s="120">
        <v>13</v>
      </c>
      <c r="C19" s="471"/>
      <c r="D19" s="472"/>
      <c r="E19" s="12"/>
      <c r="F19" s="10"/>
      <c r="G19" s="6"/>
      <c r="H19" s="121">
        <f t="shared" si="0"/>
        <v>0</v>
      </c>
    </row>
    <row r="20" spans="2:8" ht="21" customHeight="1" x14ac:dyDescent="0.6">
      <c r="B20" s="120">
        <v>14</v>
      </c>
      <c r="C20" s="471"/>
      <c r="D20" s="472"/>
      <c r="E20" s="12"/>
      <c r="F20" s="10"/>
      <c r="G20" s="6"/>
      <c r="H20" s="121">
        <f t="shared" si="0"/>
        <v>0</v>
      </c>
    </row>
    <row r="21" spans="2:8" ht="21" customHeight="1" x14ac:dyDescent="0.6">
      <c r="B21" s="120">
        <v>15</v>
      </c>
      <c r="C21" s="471"/>
      <c r="D21" s="472"/>
      <c r="E21" s="12"/>
      <c r="F21" s="10"/>
      <c r="G21" s="6"/>
      <c r="H21" s="121">
        <f t="shared" si="0"/>
        <v>0</v>
      </c>
    </row>
    <row r="22" spans="2:8" ht="21" customHeight="1" x14ac:dyDescent="0.6">
      <c r="B22" s="120">
        <v>16</v>
      </c>
      <c r="C22" s="471"/>
      <c r="D22" s="472"/>
      <c r="E22" s="12"/>
      <c r="F22" s="10"/>
      <c r="G22" s="6"/>
      <c r="H22" s="121">
        <f t="shared" si="0"/>
        <v>0</v>
      </c>
    </row>
    <row r="23" spans="2:8" ht="21" customHeight="1" x14ac:dyDescent="0.6">
      <c r="B23" s="120">
        <v>17</v>
      </c>
      <c r="C23" s="471"/>
      <c r="D23" s="472"/>
      <c r="E23" s="12"/>
      <c r="F23" s="10"/>
      <c r="G23" s="6"/>
      <c r="H23" s="121">
        <f t="shared" si="0"/>
        <v>0</v>
      </c>
    </row>
    <row r="24" spans="2:8" ht="21" customHeight="1" x14ac:dyDescent="0.6">
      <c r="B24" s="120">
        <v>18</v>
      </c>
      <c r="C24" s="471"/>
      <c r="D24" s="472"/>
      <c r="E24" s="12"/>
      <c r="F24" s="10"/>
      <c r="G24" s="6"/>
      <c r="H24" s="121">
        <f t="shared" si="0"/>
        <v>0</v>
      </c>
    </row>
    <row r="25" spans="2:8" ht="21" customHeight="1" x14ac:dyDescent="0.6">
      <c r="B25" s="120">
        <v>19</v>
      </c>
      <c r="C25" s="471"/>
      <c r="D25" s="472"/>
      <c r="E25" s="12"/>
      <c r="F25" s="10"/>
      <c r="G25" s="6"/>
      <c r="H25" s="121">
        <f t="shared" si="0"/>
        <v>0</v>
      </c>
    </row>
    <row r="26" spans="2:8" ht="21" customHeight="1" x14ac:dyDescent="0.6">
      <c r="B26" s="120">
        <v>20</v>
      </c>
      <c r="C26" s="312"/>
      <c r="D26" s="313"/>
      <c r="E26" s="12"/>
      <c r="F26" s="10"/>
      <c r="G26" s="6"/>
      <c r="H26" s="121">
        <f t="shared" si="0"/>
        <v>0</v>
      </c>
    </row>
    <row r="27" spans="2:8" ht="21" customHeight="1" x14ac:dyDescent="0.6">
      <c r="B27" s="120">
        <v>21</v>
      </c>
      <c r="C27" s="312"/>
      <c r="D27" s="313"/>
      <c r="E27" s="12"/>
      <c r="F27" s="10"/>
      <c r="G27" s="6"/>
      <c r="H27" s="121">
        <f t="shared" si="0"/>
        <v>0</v>
      </c>
    </row>
    <row r="28" spans="2:8" ht="21" customHeight="1" x14ac:dyDescent="0.6">
      <c r="B28" s="120">
        <v>22</v>
      </c>
      <c r="C28" s="312"/>
      <c r="D28" s="313"/>
      <c r="E28" s="12"/>
      <c r="F28" s="10"/>
      <c r="G28" s="6"/>
      <c r="H28" s="121">
        <f t="shared" si="0"/>
        <v>0</v>
      </c>
    </row>
    <row r="29" spans="2:8" ht="21" customHeight="1" x14ac:dyDescent="0.6">
      <c r="B29" s="120">
        <v>23</v>
      </c>
      <c r="C29" s="312"/>
      <c r="D29" s="313"/>
      <c r="E29" s="12"/>
      <c r="F29" s="10"/>
      <c r="G29" s="6"/>
      <c r="H29" s="121">
        <f t="shared" si="0"/>
        <v>0</v>
      </c>
    </row>
    <row r="30" spans="2:8" ht="21" customHeight="1" x14ac:dyDescent="0.6">
      <c r="B30" s="120">
        <v>24</v>
      </c>
      <c r="C30" s="312"/>
      <c r="D30" s="313"/>
      <c r="E30" s="12"/>
      <c r="F30" s="10"/>
      <c r="G30" s="6"/>
      <c r="H30" s="121">
        <f t="shared" si="0"/>
        <v>0</v>
      </c>
    </row>
    <row r="31" spans="2:8" ht="21" customHeight="1" x14ac:dyDescent="0.6">
      <c r="B31" s="120">
        <v>25</v>
      </c>
      <c r="C31" s="312"/>
      <c r="D31" s="313"/>
      <c r="E31" s="12"/>
      <c r="F31" s="10"/>
      <c r="G31" s="6"/>
      <c r="H31" s="121">
        <f t="shared" si="0"/>
        <v>0</v>
      </c>
    </row>
    <row r="32" spans="2:8" ht="21" customHeight="1" x14ac:dyDescent="0.6">
      <c r="B32" s="120">
        <v>26</v>
      </c>
      <c r="C32" s="312"/>
      <c r="D32" s="313"/>
      <c r="E32" s="12"/>
      <c r="F32" s="10"/>
      <c r="G32" s="6"/>
      <c r="H32" s="121">
        <f t="shared" si="0"/>
        <v>0</v>
      </c>
    </row>
    <row r="33" spans="2:8" ht="21" customHeight="1" x14ac:dyDescent="0.6">
      <c r="B33" s="120">
        <v>27</v>
      </c>
      <c r="C33" s="312"/>
      <c r="D33" s="313"/>
      <c r="E33" s="12"/>
      <c r="F33" s="10"/>
      <c r="G33" s="6"/>
      <c r="H33" s="121">
        <f t="shared" si="0"/>
        <v>0</v>
      </c>
    </row>
    <row r="34" spans="2:8" ht="21" customHeight="1" x14ac:dyDescent="0.6">
      <c r="B34" s="120">
        <v>28</v>
      </c>
      <c r="C34" s="312"/>
      <c r="D34" s="313"/>
      <c r="E34" s="12"/>
      <c r="F34" s="10"/>
      <c r="G34" s="6"/>
      <c r="H34" s="121">
        <f t="shared" si="0"/>
        <v>0</v>
      </c>
    </row>
    <row r="35" spans="2:8" ht="21" customHeight="1" x14ac:dyDescent="0.6">
      <c r="B35" s="120">
        <v>29</v>
      </c>
      <c r="C35" s="312"/>
      <c r="D35" s="313"/>
      <c r="E35" s="12"/>
      <c r="F35" s="10"/>
      <c r="G35" s="6"/>
      <c r="H35" s="121">
        <f t="shared" si="0"/>
        <v>0</v>
      </c>
    </row>
    <row r="36" spans="2:8" ht="21" customHeight="1" x14ac:dyDescent="0.6">
      <c r="B36" s="120">
        <v>30</v>
      </c>
      <c r="C36" s="471"/>
      <c r="D36" s="472"/>
      <c r="E36" s="12"/>
      <c r="F36" s="10"/>
      <c r="G36" s="6"/>
      <c r="H36" s="121">
        <f t="shared" si="0"/>
        <v>0</v>
      </c>
    </row>
    <row r="37" spans="2:8" ht="21" customHeight="1" x14ac:dyDescent="0.6">
      <c r="B37" s="120"/>
      <c r="C37" s="321"/>
      <c r="D37" s="322"/>
      <c r="E37" s="12"/>
      <c r="F37" s="10"/>
      <c r="G37" s="6"/>
      <c r="H37" s="121">
        <f t="shared" si="0"/>
        <v>0</v>
      </c>
    </row>
    <row r="38" spans="2:8" ht="21" customHeight="1" x14ac:dyDescent="0.6">
      <c r="B38" s="120"/>
      <c r="C38" s="471"/>
      <c r="D38" s="472"/>
      <c r="E38" s="12"/>
      <c r="F38" s="10"/>
      <c r="G38" s="6"/>
      <c r="H38" s="121">
        <f t="shared" si="0"/>
        <v>0</v>
      </c>
    </row>
    <row r="39" spans="2:8" ht="21" customHeight="1" thickBot="1" x14ac:dyDescent="0.65">
      <c r="B39" s="120"/>
      <c r="C39" s="474"/>
      <c r="D39" s="475"/>
      <c r="E39" s="13"/>
      <c r="F39" s="11"/>
      <c r="G39" s="8"/>
      <c r="H39" s="122">
        <f t="shared" ref="H39" si="1">SUM(E39:G39)</f>
        <v>0</v>
      </c>
    </row>
    <row r="40" spans="2:8" ht="24" thickBot="1" x14ac:dyDescent="0.65">
      <c r="B40" s="90"/>
      <c r="C40" s="402" t="s">
        <v>191</v>
      </c>
      <c r="D40" s="403"/>
      <c r="E40" s="203">
        <f>SUM(E7:E36,E37:E39)</f>
        <v>8</v>
      </c>
      <c r="F40" s="204">
        <f>SUM(F7:F36,F37:F39)</f>
        <v>0</v>
      </c>
      <c r="G40" s="203">
        <f>SUM(G7:G36,G37:G39)</f>
        <v>15</v>
      </c>
      <c r="H40" s="203">
        <f>SUM(H7:H39)</f>
        <v>23</v>
      </c>
    </row>
  </sheetData>
  <sheetProtection algorithmName="SHA-512" hashValue="8DxnIN9JQA/esa9gltm64UvisTS3zjaR9Y8NYUo8X6KFu/CvK34q0CgNfGpobkdl8hQQdFqCd5MafjntjLjatA==" saltValue="QaR8vsFQV29qeoyzNMhlQg==" spinCount="100000" sheet="1" formatCells="0" formatColumns="0" formatRows="0" insertColumns="0" insertRows="0" insertHyperlinks="0" deleteColumns="0" deleteRows="0" sort="0" autoFilter="0" pivotTables="0"/>
  <mergeCells count="27">
    <mergeCell ref="C12:D12"/>
    <mergeCell ref="C38:D38"/>
    <mergeCell ref="C36:D36"/>
    <mergeCell ref="C23:D23"/>
    <mergeCell ref="C24:D24"/>
    <mergeCell ref="C22:D22"/>
    <mergeCell ref="C20:D20"/>
    <mergeCell ref="C21:D21"/>
    <mergeCell ref="C25:D25"/>
    <mergeCell ref="C18:D18"/>
    <mergeCell ref="C19:D19"/>
    <mergeCell ref="C40:D40"/>
    <mergeCell ref="C39:D39"/>
    <mergeCell ref="E3:H3"/>
    <mergeCell ref="H4:H5"/>
    <mergeCell ref="C7:D7"/>
    <mergeCell ref="C8:D8"/>
    <mergeCell ref="B3:D5"/>
    <mergeCell ref="E4:F4"/>
    <mergeCell ref="C9:D9"/>
    <mergeCell ref="C10:D10"/>
    <mergeCell ref="C11:D11"/>
    <mergeCell ref="C13:D13"/>
    <mergeCell ref="C17:D17"/>
    <mergeCell ref="C14:D14"/>
    <mergeCell ref="C15:D15"/>
    <mergeCell ref="C16:D16"/>
  </mergeCells>
  <phoneticPr fontId="0" type="noConversion"/>
  <pageMargins left="0.78740157480314965" right="0.19685039370078741" top="0.39370078740157483" bottom="0.39370078740157483" header="0.19685039370078741" footer="0.19685039370078741"/>
  <pageSetup paperSize="9" scale="8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BB6D5-8D32-4EDF-9E23-564B4175E379}">
  <sheetPr>
    <tabColor indexed="56"/>
    <pageSetUpPr fitToPage="1"/>
  </sheetPr>
  <dimension ref="B1:L75"/>
  <sheetViews>
    <sheetView topLeftCell="A7" zoomScale="130" zoomScaleNormal="130" zoomScaleSheetLayoutView="100" workbookViewId="0">
      <selection activeCell="H7" sqref="H7:H38 H41:H57"/>
    </sheetView>
  </sheetViews>
  <sheetFormatPr defaultColWidth="9.125" defaultRowHeight="21" x14ac:dyDescent="0.6"/>
  <cols>
    <col min="1" max="1" width="1.75" style="46" customWidth="1"/>
    <col min="2" max="2" width="5.625" style="46" customWidth="1"/>
    <col min="3" max="3" width="53.75" style="46" customWidth="1"/>
    <col min="4" max="4" width="18.625" style="46" customWidth="1"/>
    <col min="5" max="5" width="12.375" style="46" customWidth="1"/>
    <col min="6" max="6" width="12.125" style="46" customWidth="1"/>
    <col min="7" max="8" width="10.75" style="46" customWidth="1"/>
    <col min="9" max="16384" width="9.125" style="46"/>
  </cols>
  <sheetData>
    <row r="1" spans="2:8" ht="23.4" x14ac:dyDescent="0.6">
      <c r="B1" s="68" t="s">
        <v>187</v>
      </c>
      <c r="H1" s="105" t="s">
        <v>81</v>
      </c>
    </row>
    <row r="2" spans="2:8" ht="21.6" thickBot="1" x14ac:dyDescent="0.65">
      <c r="B2" s="34"/>
      <c r="F2" s="56"/>
    </row>
    <row r="3" spans="2:8" ht="24" thickBot="1" x14ac:dyDescent="0.65">
      <c r="B3" s="335" t="s">
        <v>23</v>
      </c>
      <c r="C3" s="316"/>
      <c r="D3" s="317"/>
      <c r="E3" s="324" t="s">
        <v>21</v>
      </c>
      <c r="F3" s="325"/>
      <c r="G3" s="325"/>
      <c r="H3" s="326"/>
    </row>
    <row r="4" spans="2:8" ht="24" thickBot="1" x14ac:dyDescent="0.65">
      <c r="B4" s="327"/>
      <c r="C4" s="328"/>
      <c r="D4" s="329"/>
      <c r="E4" s="336" t="s">
        <v>26</v>
      </c>
      <c r="F4" s="323"/>
      <c r="G4" s="314" t="s">
        <v>24</v>
      </c>
      <c r="H4" s="317" t="s">
        <v>15</v>
      </c>
    </row>
    <row r="5" spans="2:8" ht="24" thickBot="1" x14ac:dyDescent="0.65">
      <c r="B5" s="318"/>
      <c r="C5" s="319"/>
      <c r="D5" s="320"/>
      <c r="E5" s="114" t="s">
        <v>113</v>
      </c>
      <c r="F5" s="115" t="s">
        <v>114</v>
      </c>
      <c r="G5" s="315" t="s">
        <v>25</v>
      </c>
      <c r="H5" s="320"/>
    </row>
    <row r="6" spans="2:8" ht="21" customHeight="1" x14ac:dyDescent="0.6">
      <c r="B6" s="116"/>
      <c r="C6" s="117" t="s">
        <v>67</v>
      </c>
      <c r="D6" s="117"/>
      <c r="E6" s="118"/>
      <c r="F6" s="9"/>
      <c r="G6" s="4"/>
      <c r="H6" s="119"/>
    </row>
    <row r="7" spans="2:8" ht="21" customHeight="1" x14ac:dyDescent="0.6">
      <c r="B7" s="120">
        <v>1</v>
      </c>
      <c r="C7" s="332" t="s">
        <v>118</v>
      </c>
      <c r="D7" s="322"/>
      <c r="E7" s="12">
        <v>8</v>
      </c>
      <c r="F7" s="10"/>
      <c r="G7" s="6"/>
      <c r="H7" s="121">
        <f t="shared" ref="H7:H38" si="0">SUM(E7:G7)</f>
        <v>8</v>
      </c>
    </row>
    <row r="8" spans="2:8" ht="21" customHeight="1" x14ac:dyDescent="0.6">
      <c r="B8" s="120">
        <v>2</v>
      </c>
      <c r="C8" s="321"/>
      <c r="D8" s="322"/>
      <c r="E8" s="12"/>
      <c r="F8" s="10"/>
      <c r="G8" s="6"/>
      <c r="H8" s="121">
        <f t="shared" si="0"/>
        <v>0</v>
      </c>
    </row>
    <row r="9" spans="2:8" ht="21" customHeight="1" x14ac:dyDescent="0.6">
      <c r="B9" s="120">
        <v>3</v>
      </c>
      <c r="C9" s="321"/>
      <c r="D9" s="322"/>
      <c r="E9" s="12"/>
      <c r="F9" s="10"/>
      <c r="G9" s="6"/>
      <c r="H9" s="121">
        <f t="shared" si="0"/>
        <v>0</v>
      </c>
    </row>
    <row r="10" spans="2:8" ht="21" customHeight="1" x14ac:dyDescent="0.6">
      <c r="B10" s="120">
        <v>4</v>
      </c>
      <c r="C10" s="321"/>
      <c r="D10" s="322"/>
      <c r="E10" s="12"/>
      <c r="F10" s="10"/>
      <c r="G10" s="6"/>
      <c r="H10" s="121">
        <f t="shared" si="0"/>
        <v>0</v>
      </c>
    </row>
    <row r="11" spans="2:8" ht="21" customHeight="1" x14ac:dyDescent="0.6">
      <c r="B11" s="120">
        <v>5</v>
      </c>
      <c r="C11" s="321"/>
      <c r="D11" s="322"/>
      <c r="E11" s="12"/>
      <c r="F11" s="10"/>
      <c r="G11" s="6"/>
      <c r="H11" s="121">
        <f t="shared" si="0"/>
        <v>0</v>
      </c>
    </row>
    <row r="12" spans="2:8" ht="21" customHeight="1" x14ac:dyDescent="0.6">
      <c r="B12" s="120">
        <v>6</v>
      </c>
      <c r="C12" s="321"/>
      <c r="D12" s="322"/>
      <c r="E12" s="12"/>
      <c r="F12" s="10"/>
      <c r="G12" s="6"/>
      <c r="H12" s="121">
        <f t="shared" si="0"/>
        <v>0</v>
      </c>
    </row>
    <row r="13" spans="2:8" ht="21" customHeight="1" x14ac:dyDescent="0.6">
      <c r="B13" s="120">
        <v>7</v>
      </c>
      <c r="C13" s="321" t="s">
        <v>118</v>
      </c>
      <c r="D13" s="322"/>
      <c r="E13" s="12"/>
      <c r="F13" s="10"/>
      <c r="G13" s="6">
        <v>15</v>
      </c>
      <c r="H13" s="121">
        <f t="shared" si="0"/>
        <v>15</v>
      </c>
    </row>
    <row r="14" spans="2:8" ht="21" customHeight="1" x14ac:dyDescent="0.6">
      <c r="B14" s="120">
        <v>8</v>
      </c>
      <c r="C14" s="321"/>
      <c r="D14" s="322"/>
      <c r="E14" s="12"/>
      <c r="F14" s="10"/>
      <c r="G14" s="6"/>
      <c r="H14" s="121">
        <f t="shared" si="0"/>
        <v>0</v>
      </c>
    </row>
    <row r="15" spans="2:8" ht="21" customHeight="1" x14ac:dyDescent="0.6">
      <c r="B15" s="120">
        <v>9</v>
      </c>
      <c r="C15" s="321"/>
      <c r="D15" s="322"/>
      <c r="E15" s="12"/>
      <c r="F15" s="10"/>
      <c r="G15" s="6"/>
      <c r="H15" s="121">
        <f t="shared" si="0"/>
        <v>0</v>
      </c>
    </row>
    <row r="16" spans="2:8" ht="21" customHeight="1" x14ac:dyDescent="0.6">
      <c r="B16" s="120">
        <v>10</v>
      </c>
      <c r="C16" s="321"/>
      <c r="D16" s="322"/>
      <c r="E16" s="12"/>
      <c r="F16" s="10"/>
      <c r="G16" s="6"/>
      <c r="H16" s="121">
        <f t="shared" si="0"/>
        <v>0</v>
      </c>
    </row>
    <row r="17" spans="2:8" ht="21" customHeight="1" x14ac:dyDescent="0.6">
      <c r="B17" s="120">
        <v>11</v>
      </c>
      <c r="C17" s="321"/>
      <c r="D17" s="322"/>
      <c r="E17" s="12"/>
      <c r="F17" s="10"/>
      <c r="G17" s="6"/>
      <c r="H17" s="121">
        <f t="shared" si="0"/>
        <v>0</v>
      </c>
    </row>
    <row r="18" spans="2:8" ht="21" customHeight="1" x14ac:dyDescent="0.6">
      <c r="B18" s="120">
        <v>12</v>
      </c>
      <c r="C18" s="321"/>
      <c r="D18" s="322"/>
      <c r="E18" s="12"/>
      <c r="F18" s="10"/>
      <c r="G18" s="6"/>
      <c r="H18" s="121">
        <f t="shared" si="0"/>
        <v>0</v>
      </c>
    </row>
    <row r="19" spans="2:8" ht="21" customHeight="1" x14ac:dyDescent="0.6">
      <c r="B19" s="120">
        <v>13</v>
      </c>
      <c r="C19" s="321"/>
      <c r="D19" s="322"/>
      <c r="E19" s="12"/>
      <c r="F19" s="10"/>
      <c r="G19" s="6"/>
      <c r="H19" s="121">
        <f t="shared" si="0"/>
        <v>0</v>
      </c>
    </row>
    <row r="20" spans="2:8" ht="21" customHeight="1" x14ac:dyDescent="0.6">
      <c r="B20" s="120">
        <v>14</v>
      </c>
      <c r="C20" s="321"/>
      <c r="D20" s="322"/>
      <c r="E20" s="12"/>
      <c r="F20" s="10"/>
      <c r="G20" s="6"/>
      <c r="H20" s="121">
        <f t="shared" si="0"/>
        <v>0</v>
      </c>
    </row>
    <row r="21" spans="2:8" ht="21" customHeight="1" x14ac:dyDescent="0.6">
      <c r="B21" s="120">
        <v>15</v>
      </c>
      <c r="C21" s="321"/>
      <c r="D21" s="322"/>
      <c r="E21" s="12"/>
      <c r="F21" s="10"/>
      <c r="G21" s="6"/>
      <c r="H21" s="121">
        <f t="shared" si="0"/>
        <v>0</v>
      </c>
    </row>
    <row r="22" spans="2:8" ht="21" customHeight="1" x14ac:dyDescent="0.6">
      <c r="B22" s="120">
        <v>16</v>
      </c>
      <c r="C22" s="321"/>
      <c r="D22" s="322"/>
      <c r="E22" s="12"/>
      <c r="F22" s="10"/>
      <c r="G22" s="6"/>
      <c r="H22" s="121">
        <f t="shared" si="0"/>
        <v>0</v>
      </c>
    </row>
    <row r="23" spans="2:8" ht="21" customHeight="1" x14ac:dyDescent="0.6">
      <c r="B23" s="120">
        <v>17</v>
      </c>
      <c r="C23" s="321"/>
      <c r="D23" s="322"/>
      <c r="E23" s="12"/>
      <c r="F23" s="10"/>
      <c r="G23" s="6"/>
      <c r="H23" s="121">
        <f t="shared" si="0"/>
        <v>0</v>
      </c>
    </row>
    <row r="24" spans="2:8" ht="21" customHeight="1" x14ac:dyDescent="0.6">
      <c r="B24" s="120">
        <v>18</v>
      </c>
      <c r="C24" s="321"/>
      <c r="D24" s="322"/>
      <c r="E24" s="12"/>
      <c r="F24" s="10"/>
      <c r="G24" s="6"/>
      <c r="H24" s="121">
        <f t="shared" si="0"/>
        <v>0</v>
      </c>
    </row>
    <row r="25" spans="2:8" ht="21" customHeight="1" x14ac:dyDescent="0.6">
      <c r="B25" s="120">
        <v>19</v>
      </c>
      <c r="C25" s="321"/>
      <c r="D25" s="322"/>
      <c r="E25" s="12"/>
      <c r="F25" s="10"/>
      <c r="G25" s="6"/>
      <c r="H25" s="121">
        <f t="shared" si="0"/>
        <v>0</v>
      </c>
    </row>
    <row r="26" spans="2:8" ht="21" customHeight="1" x14ac:dyDescent="0.6">
      <c r="B26" s="120">
        <v>20</v>
      </c>
      <c r="C26" s="321"/>
      <c r="D26" s="322"/>
      <c r="E26" s="12"/>
      <c r="F26" s="10"/>
      <c r="G26" s="6"/>
      <c r="H26" s="121">
        <f t="shared" si="0"/>
        <v>0</v>
      </c>
    </row>
    <row r="27" spans="2:8" ht="21" customHeight="1" x14ac:dyDescent="0.6">
      <c r="B27" s="120">
        <v>21</v>
      </c>
      <c r="C27" s="321"/>
      <c r="D27" s="322"/>
      <c r="E27" s="12"/>
      <c r="F27" s="10"/>
      <c r="G27" s="6"/>
      <c r="H27" s="121">
        <f t="shared" si="0"/>
        <v>0</v>
      </c>
    </row>
    <row r="28" spans="2:8" ht="21" customHeight="1" x14ac:dyDescent="0.6">
      <c r="B28" s="120">
        <v>22</v>
      </c>
      <c r="C28" s="321"/>
      <c r="D28" s="322"/>
      <c r="E28" s="12"/>
      <c r="F28" s="10"/>
      <c r="G28" s="6"/>
      <c r="H28" s="121">
        <f t="shared" si="0"/>
        <v>0</v>
      </c>
    </row>
    <row r="29" spans="2:8" ht="21" customHeight="1" x14ac:dyDescent="0.6">
      <c r="B29" s="120">
        <v>23</v>
      </c>
      <c r="C29" s="321"/>
      <c r="D29" s="322"/>
      <c r="E29" s="12"/>
      <c r="F29" s="10"/>
      <c r="G29" s="6"/>
      <c r="H29" s="121">
        <f t="shared" si="0"/>
        <v>0</v>
      </c>
    </row>
    <row r="30" spans="2:8" ht="21" customHeight="1" x14ac:dyDescent="0.6">
      <c r="B30" s="120">
        <v>24</v>
      </c>
      <c r="C30" s="321"/>
      <c r="D30" s="322"/>
      <c r="E30" s="12"/>
      <c r="F30" s="10"/>
      <c r="G30" s="6"/>
      <c r="H30" s="121">
        <f t="shared" si="0"/>
        <v>0</v>
      </c>
    </row>
    <row r="31" spans="2:8" ht="21" customHeight="1" x14ac:dyDescent="0.6">
      <c r="B31" s="120">
        <v>25</v>
      </c>
      <c r="C31" s="321"/>
      <c r="D31" s="322"/>
      <c r="E31" s="12"/>
      <c r="F31" s="10"/>
      <c r="G31" s="6"/>
      <c r="H31" s="121">
        <f t="shared" si="0"/>
        <v>0</v>
      </c>
    </row>
    <row r="32" spans="2:8" ht="21" customHeight="1" x14ac:dyDescent="0.6">
      <c r="B32" s="120">
        <v>26</v>
      </c>
      <c r="C32" s="321"/>
      <c r="D32" s="322"/>
      <c r="E32" s="12"/>
      <c r="F32" s="10"/>
      <c r="G32" s="6"/>
      <c r="H32" s="121">
        <f t="shared" si="0"/>
        <v>0</v>
      </c>
    </row>
    <row r="33" spans="2:8" ht="21" customHeight="1" x14ac:dyDescent="0.6">
      <c r="B33" s="120">
        <v>27</v>
      </c>
      <c r="C33" s="321"/>
      <c r="D33" s="322"/>
      <c r="E33" s="12"/>
      <c r="F33" s="10"/>
      <c r="G33" s="6"/>
      <c r="H33" s="121">
        <f t="shared" si="0"/>
        <v>0</v>
      </c>
    </row>
    <row r="34" spans="2:8" ht="21" customHeight="1" x14ac:dyDescent="0.6">
      <c r="B34" s="120">
        <v>28</v>
      </c>
      <c r="C34" s="321"/>
      <c r="D34" s="322"/>
      <c r="E34" s="12"/>
      <c r="F34" s="10"/>
      <c r="G34" s="6"/>
      <c r="H34" s="121">
        <f t="shared" si="0"/>
        <v>0</v>
      </c>
    </row>
    <row r="35" spans="2:8" ht="21" customHeight="1" x14ac:dyDescent="0.6">
      <c r="B35" s="120">
        <v>29</v>
      </c>
      <c r="C35" s="321"/>
      <c r="D35" s="322"/>
      <c r="E35" s="12"/>
      <c r="F35" s="10"/>
      <c r="G35" s="6"/>
      <c r="H35" s="121">
        <f t="shared" si="0"/>
        <v>0</v>
      </c>
    </row>
    <row r="36" spans="2:8" ht="21" customHeight="1" x14ac:dyDescent="0.6">
      <c r="B36" s="120"/>
      <c r="C36" s="341" t="s">
        <v>193</v>
      </c>
      <c r="D36" s="342"/>
      <c r="E36" s="12"/>
      <c r="F36" s="10"/>
      <c r="G36" s="6">
        <v>25</v>
      </c>
      <c r="H36" s="121"/>
    </row>
    <row r="37" spans="2:8" ht="21" customHeight="1" x14ac:dyDescent="0.6">
      <c r="B37" s="120"/>
      <c r="C37" s="341" t="s">
        <v>193</v>
      </c>
      <c r="D37" s="342"/>
      <c r="E37" s="12"/>
      <c r="F37" s="10"/>
      <c r="G37" s="6">
        <v>20</v>
      </c>
      <c r="H37" s="121"/>
    </row>
    <row r="38" spans="2:8" ht="42" x14ac:dyDescent="0.6">
      <c r="B38" s="343">
        <v>30</v>
      </c>
      <c r="C38" s="344" t="s">
        <v>192</v>
      </c>
      <c r="D38" s="345"/>
      <c r="E38" s="346"/>
      <c r="F38" s="347"/>
      <c r="G38" s="348">
        <v>45</v>
      </c>
      <c r="H38" s="349">
        <f t="shared" si="0"/>
        <v>45</v>
      </c>
    </row>
    <row r="39" spans="2:8" ht="21" customHeight="1" x14ac:dyDescent="0.6">
      <c r="B39" s="120"/>
      <c r="C39" s="341"/>
      <c r="D39" s="342"/>
      <c r="E39" s="12"/>
      <c r="F39" s="10"/>
      <c r="G39" s="6"/>
      <c r="H39" s="121"/>
    </row>
    <row r="40" spans="2:8" ht="21" customHeight="1" x14ac:dyDescent="0.6">
      <c r="B40" s="120"/>
      <c r="C40" s="332" t="s">
        <v>173</v>
      </c>
      <c r="D40" s="322"/>
      <c r="E40" s="277" t="s">
        <v>3</v>
      </c>
      <c r="F40" s="278" t="s">
        <v>4</v>
      </c>
      <c r="G40" s="276"/>
      <c r="H40" s="279" t="s">
        <v>15</v>
      </c>
    </row>
    <row r="41" spans="2:8" ht="21" customHeight="1" x14ac:dyDescent="0.6">
      <c r="B41" s="120">
        <v>1</v>
      </c>
      <c r="C41" s="330"/>
      <c r="D41" s="331"/>
      <c r="E41" s="12"/>
      <c r="F41" s="10"/>
      <c r="G41" s="6"/>
      <c r="H41" s="121">
        <f t="shared" ref="H41:H52" si="1">(E41*5)+(F41*10)</f>
        <v>0</v>
      </c>
    </row>
    <row r="42" spans="2:8" ht="21" customHeight="1" x14ac:dyDescent="0.6">
      <c r="B42" s="120">
        <v>2</v>
      </c>
      <c r="C42" s="321"/>
      <c r="D42" s="322"/>
      <c r="E42" s="12"/>
      <c r="F42" s="10"/>
      <c r="G42" s="6"/>
      <c r="H42" s="121">
        <f t="shared" si="1"/>
        <v>0</v>
      </c>
    </row>
    <row r="43" spans="2:8" ht="21" customHeight="1" x14ac:dyDescent="0.6">
      <c r="B43" s="120">
        <v>3</v>
      </c>
      <c r="C43" s="321"/>
      <c r="D43" s="322"/>
      <c r="E43" s="12"/>
      <c r="F43" s="10"/>
      <c r="G43" s="6"/>
      <c r="H43" s="121">
        <f t="shared" si="1"/>
        <v>0</v>
      </c>
    </row>
    <row r="44" spans="2:8" ht="21" customHeight="1" x14ac:dyDescent="0.6">
      <c r="B44" s="120">
        <v>4</v>
      </c>
      <c r="C44" s="333"/>
      <c r="D44" s="334"/>
      <c r="E44" s="12"/>
      <c r="F44" s="10"/>
      <c r="G44" s="6"/>
      <c r="H44" s="121">
        <f t="shared" si="1"/>
        <v>0</v>
      </c>
    </row>
    <row r="45" spans="2:8" ht="21" customHeight="1" x14ac:dyDescent="0.6">
      <c r="B45" s="120">
        <v>5</v>
      </c>
      <c r="C45" s="330"/>
      <c r="D45" s="331"/>
      <c r="E45" s="12"/>
      <c r="F45" s="10"/>
      <c r="G45" s="6"/>
      <c r="H45" s="121">
        <f t="shared" si="1"/>
        <v>0</v>
      </c>
    </row>
    <row r="46" spans="2:8" ht="21" customHeight="1" x14ac:dyDescent="0.6">
      <c r="B46" s="120">
        <v>6</v>
      </c>
      <c r="C46" s="330"/>
      <c r="D46" s="331"/>
      <c r="E46" s="12"/>
      <c r="F46" s="10"/>
      <c r="G46" s="6"/>
      <c r="H46" s="121">
        <f t="shared" si="1"/>
        <v>0</v>
      </c>
    </row>
    <row r="47" spans="2:8" ht="21" customHeight="1" x14ac:dyDescent="0.6">
      <c r="B47" s="120">
        <v>7</v>
      </c>
      <c r="C47" s="330"/>
      <c r="D47" s="331"/>
      <c r="E47" s="12"/>
      <c r="F47" s="10"/>
      <c r="G47" s="6"/>
      <c r="H47" s="121">
        <f t="shared" si="1"/>
        <v>0</v>
      </c>
    </row>
    <row r="48" spans="2:8" ht="21" customHeight="1" x14ac:dyDescent="0.6">
      <c r="B48" s="120">
        <v>8</v>
      </c>
      <c r="C48" s="330"/>
      <c r="D48" s="331"/>
      <c r="E48" s="12"/>
      <c r="F48" s="10"/>
      <c r="G48" s="6"/>
      <c r="H48" s="121">
        <f t="shared" si="1"/>
        <v>0</v>
      </c>
    </row>
    <row r="49" spans="2:12" ht="21" customHeight="1" x14ac:dyDescent="0.6">
      <c r="B49" s="120">
        <v>9</v>
      </c>
      <c r="C49" s="330"/>
      <c r="D49" s="331"/>
      <c r="E49" s="12"/>
      <c r="F49" s="10"/>
      <c r="G49" s="6"/>
      <c r="H49" s="121">
        <f t="shared" si="1"/>
        <v>0</v>
      </c>
    </row>
    <row r="50" spans="2:12" ht="21" customHeight="1" x14ac:dyDescent="0.6">
      <c r="B50" s="120">
        <v>10</v>
      </c>
      <c r="C50" s="330"/>
      <c r="D50" s="331"/>
      <c r="E50" s="12"/>
      <c r="F50" s="10"/>
      <c r="G50" s="6"/>
      <c r="H50" s="121">
        <f t="shared" si="1"/>
        <v>0</v>
      </c>
    </row>
    <row r="51" spans="2:12" ht="21" customHeight="1" x14ac:dyDescent="0.6">
      <c r="B51" s="120">
        <v>11</v>
      </c>
      <c r="C51" s="330"/>
      <c r="D51" s="331"/>
      <c r="E51" s="12"/>
      <c r="F51" s="10"/>
      <c r="G51" s="6"/>
      <c r="H51" s="121">
        <f t="shared" si="1"/>
        <v>0</v>
      </c>
    </row>
    <row r="52" spans="2:12" ht="21" customHeight="1" x14ac:dyDescent="0.6">
      <c r="B52" s="120">
        <v>12</v>
      </c>
      <c r="C52" s="330"/>
      <c r="D52" s="331"/>
      <c r="E52" s="12"/>
      <c r="F52" s="10"/>
      <c r="G52" s="6"/>
      <c r="H52" s="121">
        <f t="shared" si="1"/>
        <v>0</v>
      </c>
    </row>
    <row r="53" spans="2:12" ht="21" customHeight="1" x14ac:dyDescent="0.6">
      <c r="B53" s="120"/>
      <c r="C53" s="332" t="s">
        <v>175</v>
      </c>
      <c r="D53" s="322"/>
      <c r="E53" s="277" t="s">
        <v>174</v>
      </c>
      <c r="F53" s="280"/>
      <c r="G53" s="276"/>
      <c r="H53" s="279" t="s">
        <v>15</v>
      </c>
    </row>
    <row r="54" spans="2:12" ht="21" customHeight="1" x14ac:dyDescent="0.6">
      <c r="B54" s="120">
        <v>1</v>
      </c>
      <c r="C54" s="321"/>
      <c r="D54" s="322"/>
      <c r="E54" s="12">
        <v>1</v>
      </c>
      <c r="F54" s="10"/>
      <c r="G54" s="6"/>
      <c r="H54" s="281">
        <f>(IF(30/16*E54&gt;30,30,(E54*30/16)))</f>
        <v>1.875</v>
      </c>
    </row>
    <row r="55" spans="2:12" ht="21" customHeight="1" x14ac:dyDescent="0.6">
      <c r="B55" s="120">
        <v>2</v>
      </c>
      <c r="C55" s="321"/>
      <c r="D55" s="322"/>
      <c r="E55" s="12">
        <v>2</v>
      </c>
      <c r="F55" s="10"/>
      <c r="G55" s="6"/>
      <c r="H55" s="281">
        <f t="shared" ref="H55:H56" si="2">(IF(30/16*E55&gt;30,30,(E55*30/16)))</f>
        <v>3.75</v>
      </c>
    </row>
    <row r="56" spans="2:12" ht="21" customHeight="1" x14ac:dyDescent="0.6">
      <c r="B56" s="120">
        <v>3</v>
      </c>
      <c r="C56" s="333"/>
      <c r="D56" s="334"/>
      <c r="E56" s="12"/>
      <c r="F56" s="10"/>
      <c r="G56" s="6"/>
      <c r="H56" s="281">
        <f t="shared" si="2"/>
        <v>0</v>
      </c>
    </row>
    <row r="57" spans="2:12" ht="21" customHeight="1" thickBot="1" x14ac:dyDescent="0.65">
      <c r="B57" s="120">
        <v>32</v>
      </c>
      <c r="C57" s="474"/>
      <c r="D57" s="475"/>
      <c r="E57" s="13"/>
      <c r="F57" s="11"/>
      <c r="G57" s="8"/>
      <c r="H57" s="122">
        <f t="shared" ref="H57" si="3">SUM(E57:G57)</f>
        <v>0</v>
      </c>
    </row>
    <row r="58" spans="2:12" ht="24" thickBot="1" x14ac:dyDescent="0.65">
      <c r="B58" s="90"/>
      <c r="C58" s="402" t="s">
        <v>188</v>
      </c>
      <c r="D58" s="403"/>
      <c r="E58" s="203">
        <f>SUM(E7:E38,E41:E57)</f>
        <v>11</v>
      </c>
      <c r="F58" s="204">
        <f>SUM(F7:F38,F41:F57)</f>
        <v>0</v>
      </c>
      <c r="G58" s="203">
        <f>SUM(G7:G38,G41:G57)</f>
        <v>105</v>
      </c>
      <c r="H58" s="203">
        <f>SUM(H7:H38,H41:H57)</f>
        <v>73.625</v>
      </c>
    </row>
    <row r="62" spans="2:12" x14ac:dyDescent="0.6">
      <c r="C62" s="46" t="s">
        <v>189</v>
      </c>
    </row>
    <row r="63" spans="2:12" x14ac:dyDescent="0.6">
      <c r="C63" s="179" t="s">
        <v>39</v>
      </c>
      <c r="D63" s="528" t="s">
        <v>40</v>
      </c>
      <c r="E63" s="529"/>
      <c r="F63" s="529"/>
      <c r="G63" s="529"/>
      <c r="H63" s="180"/>
    </row>
    <row r="64" spans="2:12" x14ac:dyDescent="0.6">
      <c r="C64" s="260" t="s">
        <v>153</v>
      </c>
      <c r="D64" s="182"/>
      <c r="E64" s="182"/>
      <c r="F64" s="182"/>
      <c r="G64" s="182"/>
      <c r="H64" s="184"/>
      <c r="I64" s="188"/>
      <c r="J64" s="186"/>
      <c r="K64" s="186"/>
      <c r="L64" s="186"/>
    </row>
    <row r="65" spans="3:12" x14ac:dyDescent="0.6">
      <c r="C65" s="259" t="s">
        <v>154</v>
      </c>
      <c r="D65" s="186" t="s">
        <v>155</v>
      </c>
      <c r="E65" s="186"/>
      <c r="F65" s="186"/>
      <c r="G65" s="186"/>
      <c r="H65" s="189"/>
      <c r="I65" s="256"/>
      <c r="J65" s="56"/>
      <c r="K65" s="186"/>
      <c r="L65" s="186"/>
    </row>
    <row r="66" spans="3:12" x14ac:dyDescent="0.6">
      <c r="C66" s="257" t="s">
        <v>156</v>
      </c>
      <c r="D66" s="186" t="s">
        <v>157</v>
      </c>
      <c r="E66" s="56"/>
      <c r="F66" s="186"/>
      <c r="G66" s="186"/>
      <c r="H66" s="189"/>
      <c r="I66" s="256"/>
      <c r="J66" s="56"/>
      <c r="K66" s="186"/>
      <c r="L66" s="186"/>
    </row>
    <row r="67" spans="3:12" x14ac:dyDescent="0.6">
      <c r="C67" s="257"/>
      <c r="D67" s="186"/>
      <c r="E67" s="56"/>
      <c r="F67" s="186"/>
      <c r="G67" s="186"/>
      <c r="H67" s="189"/>
      <c r="I67" s="256"/>
      <c r="J67" s="56"/>
      <c r="K67" s="186"/>
      <c r="L67" s="186"/>
    </row>
    <row r="68" spans="3:12" x14ac:dyDescent="0.6">
      <c r="C68" s="257"/>
      <c r="D68" s="186"/>
      <c r="E68" s="56"/>
      <c r="F68" s="186"/>
      <c r="G68" s="186"/>
      <c r="H68" s="189"/>
      <c r="I68" s="256"/>
      <c r="J68" s="56"/>
      <c r="K68" s="186"/>
      <c r="L68" s="186"/>
    </row>
    <row r="69" spans="3:12" x14ac:dyDescent="0.6">
      <c r="C69" s="257"/>
      <c r="D69" s="186"/>
      <c r="E69" s="56"/>
      <c r="F69" s="186"/>
      <c r="G69" s="186"/>
      <c r="H69" s="189"/>
      <c r="I69" s="256"/>
      <c r="J69" s="56"/>
      <c r="K69" s="186"/>
      <c r="L69" s="186"/>
    </row>
    <row r="70" spans="3:12" x14ac:dyDescent="0.6">
      <c r="C70" s="257"/>
      <c r="D70" s="186"/>
      <c r="E70" s="56"/>
      <c r="F70" s="186"/>
      <c r="G70" s="186"/>
      <c r="H70" s="189"/>
      <c r="I70" s="256"/>
      <c r="J70" s="56"/>
      <c r="K70" s="186"/>
      <c r="L70" s="186"/>
    </row>
    <row r="71" spans="3:12" x14ac:dyDescent="0.6">
      <c r="C71" s="257"/>
      <c r="D71" s="186"/>
      <c r="E71" s="56"/>
      <c r="F71" s="186"/>
      <c r="G71" s="186"/>
      <c r="H71" s="189"/>
      <c r="I71" s="256"/>
      <c r="J71" s="56"/>
      <c r="K71" s="186"/>
      <c r="L71" s="186"/>
    </row>
    <row r="72" spans="3:12" x14ac:dyDescent="0.6">
      <c r="C72" s="257"/>
      <c r="D72" s="186"/>
      <c r="E72" s="56"/>
      <c r="F72" s="186"/>
      <c r="G72" s="186"/>
      <c r="H72" s="189"/>
      <c r="I72" s="256"/>
      <c r="J72" s="56"/>
      <c r="K72" s="186"/>
      <c r="L72" s="186"/>
    </row>
    <row r="73" spans="3:12" x14ac:dyDescent="0.6">
      <c r="C73" s="257"/>
      <c r="D73" s="186"/>
      <c r="E73" s="56"/>
      <c r="F73" s="186"/>
      <c r="G73" s="186"/>
      <c r="H73" s="189"/>
      <c r="I73" s="256"/>
      <c r="J73" s="56"/>
      <c r="K73" s="186"/>
      <c r="L73" s="186"/>
    </row>
    <row r="74" spans="3:12" x14ac:dyDescent="0.6">
      <c r="C74" s="257"/>
      <c r="D74" s="186"/>
      <c r="E74" s="187"/>
      <c r="F74" s="186"/>
      <c r="G74" s="186"/>
      <c r="H74" s="189"/>
      <c r="I74" s="188"/>
      <c r="J74" s="56"/>
      <c r="K74" s="186"/>
      <c r="L74" s="186"/>
    </row>
    <row r="75" spans="3:12" x14ac:dyDescent="0.6">
      <c r="C75" s="258"/>
      <c r="D75" s="191"/>
      <c r="E75" s="192"/>
      <c r="F75" s="191"/>
      <c r="G75" s="191"/>
      <c r="H75" s="194"/>
      <c r="I75" s="188"/>
      <c r="J75" s="56"/>
      <c r="K75" s="186"/>
      <c r="L75" s="186"/>
    </row>
  </sheetData>
  <sheetProtection algorithmName="SHA-512" hashValue="MGe2O+Zxk0oedaEbdddeWkvy70qZI4uDxZOopPGwqw4sNBEiYlAoD3goUfu5I5k7vGIqMixoR8h1BFN46N9MDA==" saltValue="73zBllspIIoam1G/+OUO/g==" spinCount="100000" sheet="1" formatCells="0" formatColumns="0" formatRows="0" insertColumns="0" insertRows="0" insertHyperlinks="0" deleteColumns="0" deleteRows="0" sort="0" autoFilter="0" pivotTables="0"/>
  <mergeCells count="3">
    <mergeCell ref="C57:D57"/>
    <mergeCell ref="C58:D58"/>
    <mergeCell ref="D63:G63"/>
  </mergeCells>
  <pageMargins left="0.78740157480314965" right="0.19685039370078741" top="0.39370078740157483" bottom="0.39370078740157483" header="0.19685039370078741" footer="0.19685039370078741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10</vt:i4>
      </vt:variant>
    </vt:vector>
  </HeadingPairs>
  <TitlesOfParts>
    <vt:vector size="20" baseType="lpstr">
      <vt:lpstr>ตาราง 1 งานสอน (ป.ตรี)</vt:lpstr>
      <vt:lpstr>ตาราง 2 งานสอน (บัณฑิตศึกษา)</vt:lpstr>
      <vt:lpstr>ตาราง 3 งานสอน (โครงการวิจัย)</vt:lpstr>
      <vt:lpstr>ตาราง 4 งานวิจัย</vt:lpstr>
      <vt:lpstr>ตาราง 5 งานวิชาการ</vt:lpstr>
      <vt:lpstr>ตาราง 6 งานบริหาร</vt:lpstr>
      <vt:lpstr>ตาราง 7 งานบริการวิชาการ</vt:lpstr>
      <vt:lpstr>ตาราง 8 งานทำนุบำรุงศิลป</vt:lpstr>
      <vt:lpstr>ตาราง 9 ภาระงานอื่น ๆ </vt:lpstr>
      <vt:lpstr>สรุปภาระงาน</vt:lpstr>
      <vt:lpstr>'ตาราง 1 งานสอน (ป.ตรี)'!Print_Area</vt:lpstr>
      <vt:lpstr>'ตาราง 2 งานสอน (บัณฑิตศึกษา)'!Print_Area</vt:lpstr>
      <vt:lpstr>'ตาราง 3 งานสอน (โครงการวิจัย)'!Print_Area</vt:lpstr>
      <vt:lpstr>'ตาราง 4 งานวิจัย'!Print_Area</vt:lpstr>
      <vt:lpstr>'ตาราง 5 งานวิชาการ'!Print_Area</vt:lpstr>
      <vt:lpstr>'ตาราง 6 งานบริหาร'!Print_Area</vt:lpstr>
      <vt:lpstr>'ตาราง 7 งานบริการวิชาการ'!Print_Area</vt:lpstr>
      <vt:lpstr>'ตาราง 8 งานทำนุบำรุงศิลป'!Print_Area</vt:lpstr>
      <vt:lpstr>'ตาราง 9 ภาระงานอื่น ๆ '!Print_Area</vt:lpstr>
      <vt:lpstr>สรุปภาระงาน!Print_Area</vt:lpstr>
    </vt:vector>
  </TitlesOfParts>
  <Company>science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SCGB</dc:creator>
  <cp:lastModifiedBy>niran pianglim</cp:lastModifiedBy>
  <cp:lastPrinted>2023-06-26T12:51:35Z</cp:lastPrinted>
  <dcterms:created xsi:type="dcterms:W3CDTF">2003-02-06T09:52:34Z</dcterms:created>
  <dcterms:modified xsi:type="dcterms:W3CDTF">2023-06-28T03:04:33Z</dcterms:modified>
</cp:coreProperties>
</file>